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9270" windowHeight="9120"/>
  </bookViews>
  <sheets>
    <sheet name="TIME VS DEPTH GRAPH" sheetId="2" r:id="rId1"/>
    <sheet name="DATA" sheetId="1" r:id="rId2"/>
  </sheets>
  <externalReferences>
    <externalReference r:id="rId3"/>
  </externalReferences>
  <definedNames>
    <definedName name="_xlnm.Print_Area" localSheetId="1">DATA!$A$1:$A$38</definedName>
    <definedName name="_xlnm.Print_Area" localSheetId="0">'TIME VS DEPTH GRAPH'!$A$1:$J$45</definedName>
    <definedName name="rt">'[1]Casing '!$A$1</definedName>
    <definedName name="wd">'[1]Casing '!$A$2</definedName>
  </definedNames>
  <calcPr calcId="125725"/>
</workbook>
</file>

<file path=xl/calcChain.xml><?xml version="1.0" encoding="utf-8"?>
<calcChain xmlns="http://schemas.openxmlformats.org/spreadsheetml/2006/main">
  <c r="H85" i="1"/>
  <c r="F85"/>
  <c r="G85"/>
  <c r="K85"/>
  <c r="F84"/>
  <c r="G84"/>
  <c r="H84"/>
  <c r="K84"/>
  <c r="F83"/>
  <c r="H83" s="1"/>
  <c r="G83"/>
  <c r="K83"/>
  <c r="E82"/>
  <c r="F82" s="1"/>
  <c r="H82" s="1"/>
  <c r="G82"/>
  <c r="K82"/>
  <c r="G81"/>
  <c r="F81"/>
  <c r="K81"/>
  <c r="H81"/>
  <c r="K80"/>
  <c r="H80"/>
  <c r="G80"/>
  <c r="F80"/>
  <c r="E80"/>
  <c r="E18"/>
  <c r="F79" l="1"/>
  <c r="F78"/>
  <c r="G79"/>
  <c r="K79" s="1"/>
  <c r="C79"/>
  <c r="K77"/>
  <c r="K75"/>
  <c r="K76"/>
  <c r="H77"/>
  <c r="H76"/>
  <c r="G77"/>
  <c r="G78"/>
  <c r="K78" s="1"/>
  <c r="G75"/>
  <c r="G76"/>
  <c r="C78"/>
  <c r="H79"/>
  <c r="F77"/>
  <c r="F76"/>
  <c r="C77"/>
  <c r="F22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G71"/>
  <c r="E72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9"/>
  <c r="G62"/>
  <c r="G63"/>
  <c r="G65"/>
  <c r="G67"/>
  <c r="G69"/>
  <c r="G72"/>
  <c r="G73"/>
  <c r="G22"/>
  <c r="G23"/>
  <c r="G24"/>
  <c r="G26"/>
  <c r="G27"/>
  <c r="E76"/>
  <c r="E74"/>
  <c r="G74" s="1"/>
  <c r="E70"/>
  <c r="G70" s="1"/>
  <c r="E68"/>
  <c r="G68" s="1"/>
  <c r="G66"/>
  <c r="C65"/>
  <c r="C66" s="1"/>
  <c r="C68" s="1"/>
  <c r="G64"/>
  <c r="C61"/>
  <c r="G61"/>
  <c r="G60"/>
  <c r="E58"/>
  <c r="G58" s="1"/>
  <c r="G57"/>
  <c r="H78" l="1"/>
  <c r="H56"/>
  <c r="E21"/>
  <c r="G21" s="1"/>
  <c r="E25"/>
  <c r="G25" s="1"/>
  <c r="F21"/>
  <c r="H21" s="1"/>
  <c r="K21" s="1"/>
  <c r="C22"/>
  <c r="C23" s="1"/>
  <c r="C24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4" s="1"/>
  <c r="C55" s="1"/>
  <c r="C56" l="1"/>
  <c r="C59" s="1"/>
  <c r="C57"/>
  <c r="C60" s="1"/>
  <c r="H22" l="1"/>
  <c r="K22" s="1"/>
  <c r="C62"/>
  <c r="C63" s="1"/>
  <c r="C67" s="1"/>
  <c r="C69" s="1"/>
  <c r="C72" l="1"/>
  <c r="C73" s="1"/>
  <c r="C76" s="1"/>
  <c r="C71"/>
  <c r="H23"/>
  <c r="K23" s="1"/>
  <c r="H24" l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l="1"/>
  <c r="K71"/>
  <c r="H25"/>
  <c r="K73" l="1"/>
  <c r="K74" s="1"/>
  <c r="K72"/>
  <c r="H26"/>
  <c r="H27" l="1"/>
  <c r="H28" l="1"/>
  <c r="H29" l="1"/>
  <c r="H30" l="1"/>
  <c r="H31" l="1"/>
  <c r="H32" l="1"/>
  <c r="H33" l="1"/>
  <c r="H34" l="1"/>
  <c r="H35" l="1"/>
  <c r="H36" l="1"/>
  <c r="H37" l="1"/>
  <c r="H38" l="1"/>
  <c r="H39" l="1"/>
  <c r="H40" l="1"/>
  <c r="H41" l="1"/>
  <c r="H42" l="1"/>
  <c r="H43" l="1"/>
  <c r="H44" l="1"/>
  <c r="H45" l="1"/>
  <c r="H46" l="1"/>
  <c r="H47" l="1"/>
  <c r="H48" l="1"/>
  <c r="H49" l="1"/>
  <c r="H50" l="1"/>
  <c r="H51" l="1"/>
  <c r="H52" l="1"/>
  <c r="H53" l="1"/>
  <c r="H54" l="1"/>
  <c r="H55" l="1"/>
  <c r="H57" l="1"/>
  <c r="H58" l="1"/>
  <c r="H59" l="1"/>
  <c r="H60" l="1"/>
  <c r="H61" l="1"/>
  <c r="H62" l="1"/>
  <c r="H63" l="1"/>
  <c r="H64" l="1"/>
  <c r="H65" l="1"/>
  <c r="H66" l="1"/>
  <c r="H67" l="1"/>
  <c r="H68" l="1"/>
  <c r="H71" l="1"/>
  <c r="H69"/>
  <c r="H72" l="1"/>
  <c r="H70"/>
  <c r="H73" l="1"/>
  <c r="H74" l="1"/>
  <c r="H75" l="1"/>
</calcChain>
</file>

<file path=xl/sharedStrings.xml><?xml version="1.0" encoding="utf-8"?>
<sst xmlns="http://schemas.openxmlformats.org/spreadsheetml/2006/main" count="115" uniqueCount="44">
  <si>
    <t>Days</t>
  </si>
  <si>
    <t>Depth</t>
  </si>
  <si>
    <t>coring</t>
  </si>
  <si>
    <t>hrs</t>
  </si>
  <si>
    <t>Cumulative</t>
  </si>
  <si>
    <t>days</t>
  </si>
  <si>
    <t>mRT</t>
  </si>
  <si>
    <t>PLANNED</t>
  </si>
  <si>
    <t>Run and cement 30in conductor</t>
  </si>
  <si>
    <t>Drill 16in hole</t>
  </si>
  <si>
    <t>Run and cement 13.375in casing</t>
  </si>
  <si>
    <t>Drill 12.25in hole</t>
  </si>
  <si>
    <t>Log 12.25in hole</t>
  </si>
  <si>
    <t>Abandon well</t>
  </si>
  <si>
    <t>Demobilisation</t>
  </si>
  <si>
    <t>Operation</t>
  </si>
  <si>
    <t>Rig Repair (NPT)</t>
  </si>
  <si>
    <t>Mob/Rig up 1st half</t>
  </si>
  <si>
    <t>Mob/Rig up 2nd half</t>
  </si>
  <si>
    <t>Cumulative NPT discarded (27.75days)</t>
  </si>
  <si>
    <t>Drill 36in hole - 104m (seabed) - 155m</t>
  </si>
  <si>
    <t>Foundation subsidence precautions</t>
  </si>
  <si>
    <t>Drill 36in hole - 155m - 218m</t>
  </si>
  <si>
    <t>Hours</t>
  </si>
  <si>
    <t>Cumulative Days</t>
  </si>
  <si>
    <t>Day #</t>
  </si>
  <si>
    <t>BOPs Risers</t>
  </si>
  <si>
    <t>Drill 12.25in hole (Pick up BHA)</t>
  </si>
  <si>
    <t>Drill 16in hole - 218m-414m</t>
  </si>
  <si>
    <t>Drill 16in hole - 414m-810m</t>
  </si>
  <si>
    <t>Drill 12.25in hole - 810m-1296m</t>
  </si>
  <si>
    <t>Drill 12.25in hole - 1296m-1454m</t>
  </si>
  <si>
    <t>Date/Time</t>
  </si>
  <si>
    <t>Bit Trip - RSX 616M-A16 (8-8-RO-A-X-2-NR-PR)</t>
  </si>
  <si>
    <t>Comments</t>
  </si>
  <si>
    <t>On contract: 13-Oct-08 @ 16:00 hrs</t>
  </si>
  <si>
    <t>On zero rate: 16-Oct-08 @ 05:00 hrs</t>
  </si>
  <si>
    <t>Off zero rate: 12-Nov-08 @ 23:00 hrs</t>
  </si>
  <si>
    <t>*All cutting structure and blades worn down to bit body</t>
  </si>
  <si>
    <t>Bit Trip* - RSX 616M-A16 (8-8-RO-A-X-2-NR-PR)</t>
  </si>
  <si>
    <t>Drill 12.25in hole (POOH with BHA)**</t>
  </si>
  <si>
    <t>** Bit grade: MXL-C30HDX (4-6-BT-A-E-I-CT-TD)</t>
  </si>
  <si>
    <t>Drill 12.25in hole (POOH with BHA/lay down excess DP)</t>
  </si>
  <si>
    <t>Plug and abandon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</si>
</sst>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\-mmm\-yy\ h:mm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4" tint="0.39994506668294322"/>
      </bottom>
      <diagonal/>
    </border>
    <border>
      <left/>
      <right/>
      <top style="medium">
        <color indexed="64"/>
      </top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/>
      <diagonal/>
    </border>
    <border>
      <left/>
      <right style="thin">
        <color indexed="64"/>
      </right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/>
      <diagonal/>
    </border>
    <border>
      <left/>
      <right style="thin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45066682943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68">
    <xf numFmtId="0" fontId="0" fillId="0" borderId="0" xfId="0"/>
    <xf numFmtId="0" fontId="1" fillId="0" borderId="0" xfId="2"/>
    <xf numFmtId="0" fontId="2" fillId="0" borderId="0" xfId="2" applyFont="1"/>
    <xf numFmtId="0" fontId="1" fillId="0" borderId="0" xfId="2" applyFont="1"/>
    <xf numFmtId="14" fontId="1" fillId="0" borderId="0" xfId="2" applyNumberFormat="1"/>
    <xf numFmtId="0" fontId="1" fillId="0" borderId="0" xfId="2" applyBorder="1"/>
    <xf numFmtId="0" fontId="1" fillId="0" borderId="14" xfId="2" applyFont="1" applyBorder="1"/>
    <xf numFmtId="0" fontId="1" fillId="0" borderId="15" xfId="2" applyFont="1" applyBorder="1"/>
    <xf numFmtId="0" fontId="2" fillId="0" borderId="13" xfId="2" applyFont="1" applyBorder="1"/>
    <xf numFmtId="0" fontId="1" fillId="3" borderId="17" xfId="2" applyFill="1" applyBorder="1"/>
    <xf numFmtId="0" fontId="1" fillId="3" borderId="7" xfId="2" applyFont="1" applyFill="1" applyBorder="1" applyAlignment="1">
      <alignment horizontal="center"/>
    </xf>
    <xf numFmtId="0" fontId="1" fillId="3" borderId="8" xfId="2" applyFont="1" applyFill="1" applyBorder="1" applyAlignment="1">
      <alignment horizontal="center"/>
    </xf>
    <xf numFmtId="0" fontId="1" fillId="3" borderId="15" xfId="2" applyFont="1" applyFill="1" applyBorder="1" applyAlignment="1">
      <alignment horizontal="center"/>
    </xf>
    <xf numFmtId="0" fontId="1" fillId="0" borderId="0" xfId="2" applyFill="1" applyBorder="1"/>
    <xf numFmtId="3" fontId="1" fillId="0" borderId="0" xfId="2" applyNumberFormat="1" applyFill="1" applyBorder="1"/>
    <xf numFmtId="0" fontId="2" fillId="4" borderId="21" xfId="2" applyFont="1" applyFill="1" applyBorder="1"/>
    <xf numFmtId="2" fontId="1" fillId="3" borderId="3" xfId="2" applyNumberFormat="1" applyFill="1" applyBorder="1" applyAlignment="1">
      <alignment horizontal="center"/>
    </xf>
    <xf numFmtId="2" fontId="1" fillId="3" borderId="23" xfId="2" applyNumberFormat="1" applyFill="1" applyBorder="1" applyAlignment="1">
      <alignment horizontal="center"/>
    </xf>
    <xf numFmtId="2" fontId="1" fillId="4" borderId="23" xfId="2" applyNumberFormat="1" applyFill="1" applyBorder="1" applyAlignment="1">
      <alignment horizontal="center"/>
    </xf>
    <xf numFmtId="2" fontId="1" fillId="3" borderId="1" xfId="2" applyNumberFormat="1" applyFill="1" applyBorder="1" applyAlignment="1">
      <alignment horizontal="center"/>
    </xf>
    <xf numFmtId="2" fontId="1" fillId="3" borderId="8" xfId="2" applyNumberFormat="1" applyFill="1" applyBorder="1" applyAlignment="1">
      <alignment horizontal="center"/>
    </xf>
    <xf numFmtId="0" fontId="1" fillId="3" borderId="2" xfId="2" applyFill="1" applyBorder="1" applyAlignment="1">
      <alignment horizontal="center"/>
    </xf>
    <xf numFmtId="0" fontId="1" fillId="3" borderId="30" xfId="2" applyFill="1" applyBorder="1" applyAlignment="1">
      <alignment horizontal="center"/>
    </xf>
    <xf numFmtId="0" fontId="1" fillId="4" borderId="30" xfId="2" applyFill="1" applyBorder="1" applyAlignment="1">
      <alignment horizontal="center"/>
    </xf>
    <xf numFmtId="0" fontId="1" fillId="3" borderId="5" xfId="2" applyFill="1" applyBorder="1" applyAlignment="1">
      <alignment horizontal="center"/>
    </xf>
    <xf numFmtId="0" fontId="1" fillId="3" borderId="7" xfId="2" applyFill="1" applyBorder="1" applyAlignment="1">
      <alignment horizontal="center"/>
    </xf>
    <xf numFmtId="0" fontId="1" fillId="0" borderId="0" xfId="2" applyFont="1" applyFill="1" applyBorder="1"/>
    <xf numFmtId="0" fontId="1" fillId="0" borderId="27" xfId="2" applyBorder="1"/>
    <xf numFmtId="0" fontId="1" fillId="0" borderId="0" xfId="2" applyFill="1" applyBorder="1" applyAlignment="1">
      <alignment horizontal="center"/>
    </xf>
    <xf numFmtId="3" fontId="1" fillId="0" borderId="0" xfId="2" applyNumberFormat="1" applyFill="1" applyBorder="1" applyAlignment="1">
      <alignment horizontal="center"/>
    </xf>
    <xf numFmtId="0" fontId="1" fillId="0" borderId="0" xfId="2" applyAlignment="1">
      <alignment horizontal="left"/>
    </xf>
    <xf numFmtId="0" fontId="5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64" fontId="5" fillId="0" borderId="0" xfId="2" applyNumberFormat="1" applyFont="1" applyAlignment="1">
      <alignment horizontal="center"/>
    </xf>
    <xf numFmtId="0" fontId="5" fillId="0" borderId="47" xfId="2" applyFont="1" applyBorder="1" applyAlignment="1">
      <alignment horizontal="center"/>
    </xf>
    <xf numFmtId="2" fontId="5" fillId="0" borderId="34" xfId="2" applyNumberFormat="1" applyFont="1" applyBorder="1" applyAlignment="1">
      <alignment horizontal="center"/>
    </xf>
    <xf numFmtId="164" fontId="5" fillId="0" borderId="34" xfId="2" applyNumberFormat="1" applyFont="1" applyBorder="1" applyAlignment="1">
      <alignment horizontal="center"/>
    </xf>
    <xf numFmtId="0" fontId="5" fillId="0" borderId="35" xfId="2" applyFont="1" applyBorder="1" applyAlignment="1">
      <alignment horizontal="center"/>
    </xf>
    <xf numFmtId="0" fontId="5" fillId="0" borderId="36" xfId="2" applyFont="1" applyBorder="1" applyAlignment="1">
      <alignment horizontal="center"/>
    </xf>
    <xf numFmtId="2" fontId="5" fillId="0" borderId="43" xfId="2" applyNumberFormat="1" applyFont="1" applyBorder="1" applyAlignment="1">
      <alignment horizontal="center"/>
    </xf>
    <xf numFmtId="22" fontId="6" fillId="0" borderId="0" xfId="2" applyNumberFormat="1" applyFont="1" applyAlignment="1">
      <alignment horizontal="center"/>
    </xf>
    <xf numFmtId="20" fontId="5" fillId="0" borderId="0" xfId="2" applyNumberFormat="1" applyFont="1" applyAlignment="1">
      <alignment horizontal="center"/>
    </xf>
    <xf numFmtId="14" fontId="5" fillId="0" borderId="0" xfId="2" applyNumberFormat="1" applyFont="1" applyAlignment="1">
      <alignment horizontal="center"/>
    </xf>
    <xf numFmtId="0" fontId="5" fillId="0" borderId="46" xfId="2" applyFont="1" applyBorder="1" applyAlignment="1">
      <alignment horizontal="center"/>
    </xf>
    <xf numFmtId="2" fontId="5" fillId="0" borderId="37" xfId="2" applyNumberFormat="1" applyFont="1" applyBorder="1" applyAlignment="1">
      <alignment horizontal="center"/>
    </xf>
    <xf numFmtId="164" fontId="5" fillId="0" borderId="37" xfId="2" applyNumberFormat="1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9" xfId="2" applyFont="1" applyBorder="1" applyAlignment="1">
      <alignment horizontal="center"/>
    </xf>
    <xf numFmtId="2" fontId="5" fillId="0" borderId="44" xfId="2" applyNumberFormat="1" applyFont="1" applyBorder="1" applyAlignment="1">
      <alignment horizontal="center"/>
    </xf>
    <xf numFmtId="0" fontId="5" fillId="0" borderId="37" xfId="2" applyFont="1" applyBorder="1" applyAlignment="1">
      <alignment horizontal="center"/>
    </xf>
    <xf numFmtId="0" fontId="5" fillId="0" borderId="49" xfId="2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41" xfId="2" applyFont="1" applyBorder="1" applyAlignment="1">
      <alignment horizontal="center"/>
    </xf>
    <xf numFmtId="2" fontId="5" fillId="0" borderId="40" xfId="2" applyNumberFormat="1" applyFont="1" applyBorder="1" applyAlignment="1">
      <alignment horizontal="center"/>
    </xf>
    <xf numFmtId="0" fontId="5" fillId="0" borderId="42" xfId="2" applyFont="1" applyBorder="1" applyAlignment="1">
      <alignment horizontal="center"/>
    </xf>
    <xf numFmtId="2" fontId="5" fillId="0" borderId="45" xfId="2" applyNumberFormat="1" applyFont="1" applyBorder="1" applyAlignment="1">
      <alignment horizontal="center"/>
    </xf>
    <xf numFmtId="22" fontId="5" fillId="0" borderId="0" xfId="2" applyNumberFormat="1" applyFont="1" applyFill="1" applyAlignment="1">
      <alignment horizontal="center"/>
    </xf>
    <xf numFmtId="22" fontId="5" fillId="0" borderId="0" xfId="2" applyNumberFormat="1" applyFont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2" fontId="5" fillId="0" borderId="51" xfId="2" applyNumberFormat="1" applyFont="1" applyBorder="1" applyAlignment="1">
      <alignment horizontal="center"/>
    </xf>
    <xf numFmtId="0" fontId="5" fillId="5" borderId="31" xfId="2" applyFont="1" applyFill="1" applyBorder="1" applyAlignment="1">
      <alignment horizontal="left"/>
    </xf>
    <xf numFmtId="0" fontId="5" fillId="0" borderId="33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2" fontId="5" fillId="0" borderId="28" xfId="2" applyNumberFormat="1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2" fontId="5" fillId="0" borderId="29" xfId="2" applyNumberFormat="1" applyFont="1" applyBorder="1" applyAlignment="1">
      <alignment horizontal="center"/>
    </xf>
    <xf numFmtId="0" fontId="5" fillId="6" borderId="2" xfId="2" applyFont="1" applyFill="1" applyBorder="1" applyAlignment="1">
      <alignment horizontal="left"/>
    </xf>
    <xf numFmtId="0" fontId="5" fillId="6" borderId="7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5" borderId="2" xfId="2" applyFont="1" applyFill="1" applyBorder="1" applyAlignment="1">
      <alignment horizontal="left"/>
    </xf>
    <xf numFmtId="0" fontId="5" fillId="5" borderId="7" xfId="2" applyFont="1" applyFill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5" fillId="5" borderId="5" xfId="2" applyFont="1" applyFill="1" applyBorder="1" applyAlignment="1">
      <alignment horizontal="left"/>
    </xf>
    <xf numFmtId="0" fontId="5" fillId="6" borderId="30" xfId="2" applyFont="1" applyFill="1" applyBorder="1" applyAlignment="1">
      <alignment horizontal="left"/>
    </xf>
    <xf numFmtId="0" fontId="5" fillId="6" borderId="48" xfId="2" applyFont="1" applyFill="1" applyBorder="1" applyAlignment="1">
      <alignment horizontal="left"/>
    </xf>
    <xf numFmtId="0" fontId="7" fillId="0" borderId="0" xfId="2" applyFont="1" applyAlignment="1">
      <alignment horizontal="center" vertical="center"/>
    </xf>
    <xf numFmtId="0" fontId="8" fillId="7" borderId="31" xfId="2" applyFont="1" applyFill="1" applyBorder="1" applyAlignment="1">
      <alignment horizontal="center" vertical="center"/>
    </xf>
    <xf numFmtId="0" fontId="8" fillId="7" borderId="33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164" fontId="8" fillId="7" borderId="28" xfId="2" applyNumberFormat="1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 wrapText="1"/>
    </xf>
    <xf numFmtId="0" fontId="8" fillId="7" borderId="3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" fillId="3" borderId="19" xfId="2" applyFont="1" applyFill="1" applyBorder="1" applyAlignment="1">
      <alignment horizontal="center"/>
    </xf>
    <xf numFmtId="2" fontId="1" fillId="3" borderId="10" xfId="2" applyNumberFormat="1" applyFill="1" applyBorder="1" applyAlignment="1">
      <alignment horizontal="center"/>
    </xf>
    <xf numFmtId="2" fontId="1" fillId="3" borderId="22" xfId="2" applyNumberFormat="1" applyFill="1" applyBorder="1" applyAlignment="1">
      <alignment horizontal="center"/>
    </xf>
    <xf numFmtId="2" fontId="1" fillId="4" borderId="22" xfId="2" applyNumberFormat="1" applyFill="1" applyBorder="1" applyAlignment="1">
      <alignment horizontal="center"/>
    </xf>
    <xf numFmtId="2" fontId="1" fillId="3" borderId="11" xfId="2" applyNumberFormat="1" applyFill="1" applyBorder="1" applyAlignment="1">
      <alignment horizontal="center"/>
    </xf>
    <xf numFmtId="2" fontId="1" fillId="3" borderId="12" xfId="2" applyNumberFormat="1" applyFill="1" applyBorder="1" applyAlignment="1">
      <alignment horizontal="center"/>
    </xf>
    <xf numFmtId="0" fontId="1" fillId="3" borderId="9" xfId="2" applyFont="1" applyFill="1" applyBorder="1" applyAlignment="1">
      <alignment horizontal="center"/>
    </xf>
    <xf numFmtId="2" fontId="1" fillId="3" borderId="4" xfId="2" applyNumberFormat="1" applyFill="1" applyBorder="1" applyAlignment="1">
      <alignment horizontal="center"/>
    </xf>
    <xf numFmtId="2" fontId="1" fillId="3" borderId="24" xfId="2" applyNumberFormat="1" applyFill="1" applyBorder="1" applyAlignment="1">
      <alignment horizontal="center"/>
    </xf>
    <xf numFmtId="2" fontId="1" fillId="4" borderId="24" xfId="2" applyNumberFormat="1" applyFill="1" applyBorder="1" applyAlignment="1">
      <alignment horizontal="center"/>
    </xf>
    <xf numFmtId="2" fontId="1" fillId="3" borderId="6" xfId="2" applyNumberFormat="1" applyFill="1" applyBorder="1" applyAlignment="1">
      <alignment horizontal="center"/>
    </xf>
    <xf numFmtId="2" fontId="1" fillId="3" borderId="9" xfId="2" applyNumberFormat="1" applyFill="1" applyBorder="1" applyAlignment="1">
      <alignment horizontal="center"/>
    </xf>
    <xf numFmtId="2" fontId="1" fillId="0" borderId="0" xfId="2" applyNumberFormat="1" applyFill="1" applyBorder="1" applyAlignment="1">
      <alignment horizontal="center"/>
    </xf>
    <xf numFmtId="22" fontId="1" fillId="0" borderId="0" xfId="2" applyNumberFormat="1" applyFont="1" applyFill="1" applyBorder="1"/>
    <xf numFmtId="14" fontId="1" fillId="0" borderId="0" xfId="2" applyNumberFormat="1" applyFill="1" applyBorder="1"/>
    <xf numFmtId="0" fontId="2" fillId="0" borderId="26" xfId="2" applyFont="1" applyBorder="1"/>
    <xf numFmtId="0" fontId="2" fillId="0" borderId="0" xfId="2" applyFont="1" applyBorder="1"/>
    <xf numFmtId="165" fontId="5" fillId="0" borderId="34" xfId="2" applyNumberFormat="1" applyFont="1" applyBorder="1" applyAlignment="1">
      <alignment horizontal="center"/>
    </xf>
    <xf numFmtId="165" fontId="5" fillId="0" borderId="37" xfId="2" applyNumberFormat="1" applyFont="1" applyBorder="1" applyAlignment="1">
      <alignment horizontal="center"/>
    </xf>
    <xf numFmtId="165" fontId="5" fillId="0" borderId="40" xfId="2" applyNumberFormat="1" applyFont="1" applyBorder="1" applyAlignment="1">
      <alignment horizontal="center"/>
    </xf>
    <xf numFmtId="165" fontId="5" fillId="0" borderId="28" xfId="2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left" vertical="center"/>
    </xf>
    <xf numFmtId="0" fontId="2" fillId="0" borderId="0" xfId="2" applyFont="1" applyAlignment="1">
      <alignment horizontal="left"/>
    </xf>
    <xf numFmtId="0" fontId="1" fillId="0" borderId="0" xfId="2" applyFill="1" applyBorder="1" applyAlignment="1">
      <alignment horizontal="left"/>
    </xf>
    <xf numFmtId="0" fontId="5" fillId="0" borderId="50" xfId="2" applyFont="1" applyFill="1" applyBorder="1" applyAlignment="1">
      <alignment horizontal="left"/>
    </xf>
    <xf numFmtId="3" fontId="5" fillId="0" borderId="50" xfId="2" applyNumberFormat="1" applyFont="1" applyFill="1" applyBorder="1" applyAlignment="1">
      <alignment horizontal="left"/>
    </xf>
    <xf numFmtId="0" fontId="5" fillId="0" borderId="50" xfId="2" applyFont="1" applyBorder="1" applyAlignment="1">
      <alignment horizontal="left"/>
    </xf>
    <xf numFmtId="0" fontId="8" fillId="7" borderId="29" xfId="2" applyFont="1" applyFill="1" applyBorder="1" applyAlignment="1">
      <alignment horizontal="left" vertical="center"/>
    </xf>
    <xf numFmtId="0" fontId="5" fillId="0" borderId="21" xfId="2" applyFont="1" applyBorder="1" applyAlignment="1">
      <alignment horizontal="left"/>
    </xf>
    <xf numFmtId="2" fontId="5" fillId="0" borderId="52" xfId="2" applyNumberFormat="1" applyFont="1" applyBorder="1" applyAlignment="1">
      <alignment horizontal="center"/>
    </xf>
    <xf numFmtId="0" fontId="5" fillId="0" borderId="53" xfId="2" applyFont="1" applyBorder="1" applyAlignment="1">
      <alignment horizontal="center"/>
    </xf>
    <xf numFmtId="165" fontId="5" fillId="0" borderId="54" xfId="2" applyNumberFormat="1" applyFont="1" applyBorder="1" applyAlignment="1">
      <alignment horizontal="center"/>
    </xf>
    <xf numFmtId="0" fontId="5" fillId="0" borderId="54" xfId="2" applyFont="1" applyBorder="1" applyAlignment="1">
      <alignment horizontal="center"/>
    </xf>
    <xf numFmtId="0" fontId="5" fillId="0" borderId="55" xfId="2" applyFont="1" applyBorder="1" applyAlignment="1">
      <alignment horizontal="center"/>
    </xf>
    <xf numFmtId="2" fontId="5" fillId="0" borderId="54" xfId="2" applyNumberFormat="1" applyFont="1" applyBorder="1" applyAlignment="1">
      <alignment horizontal="center"/>
    </xf>
    <xf numFmtId="0" fontId="5" fillId="0" borderId="56" xfId="2" applyFont="1" applyBorder="1" applyAlignment="1">
      <alignment horizontal="center"/>
    </xf>
    <xf numFmtId="0" fontId="6" fillId="6" borderId="2" xfId="2" applyFont="1" applyFill="1" applyBorder="1" applyAlignment="1">
      <alignment horizontal="left"/>
    </xf>
    <xf numFmtId="0" fontId="6" fillId="6" borderId="5" xfId="2" applyFont="1" applyFill="1" applyBorder="1" applyAlignment="1">
      <alignment horizontal="left"/>
    </xf>
    <xf numFmtId="0" fontId="6" fillId="6" borderId="7" xfId="2" applyFont="1" applyFill="1" applyBorder="1" applyAlignment="1">
      <alignment horizontal="left"/>
    </xf>
    <xf numFmtId="0" fontId="5" fillId="5" borderId="30" xfId="2" applyFont="1" applyFill="1" applyBorder="1" applyAlignment="1">
      <alignment horizontal="left"/>
    </xf>
    <xf numFmtId="0" fontId="5" fillId="0" borderId="57" xfId="2" applyFont="1" applyBorder="1" applyAlignment="1">
      <alignment horizontal="center"/>
    </xf>
    <xf numFmtId="165" fontId="5" fillId="0" borderId="58" xfId="2" applyNumberFormat="1" applyFont="1" applyBorder="1" applyAlignment="1">
      <alignment horizontal="center"/>
    </xf>
    <xf numFmtId="0" fontId="5" fillId="0" borderId="59" xfId="2" applyFont="1" applyBorder="1" applyAlignment="1">
      <alignment horizontal="center"/>
    </xf>
    <xf numFmtId="2" fontId="5" fillId="0" borderId="58" xfId="2" applyNumberFormat="1" applyFont="1" applyBorder="1" applyAlignment="1">
      <alignment horizontal="center"/>
    </xf>
    <xf numFmtId="0" fontId="5" fillId="0" borderId="60" xfId="2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2" fontId="5" fillId="0" borderId="62" xfId="2" applyNumberFormat="1" applyFont="1" applyBorder="1" applyAlignment="1">
      <alignment horizontal="center"/>
    </xf>
    <xf numFmtId="165" fontId="5" fillId="0" borderId="61" xfId="2" applyNumberFormat="1" applyFont="1" applyBorder="1" applyAlignment="1">
      <alignment horizontal="center"/>
    </xf>
    <xf numFmtId="165" fontId="5" fillId="0" borderId="63" xfId="2" applyNumberFormat="1" applyFont="1" applyBorder="1" applyAlignment="1">
      <alignment horizontal="center"/>
    </xf>
    <xf numFmtId="2" fontId="5" fillId="0" borderId="63" xfId="2" applyNumberFormat="1" applyFont="1" applyBorder="1" applyAlignment="1">
      <alignment horizontal="center"/>
    </xf>
    <xf numFmtId="0" fontId="5" fillId="0" borderId="64" xfId="2" applyFont="1" applyBorder="1" applyAlignment="1">
      <alignment horizontal="center"/>
    </xf>
    <xf numFmtId="0" fontId="5" fillId="0" borderId="40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/>
    </xf>
    <xf numFmtId="0" fontId="5" fillId="0" borderId="34" xfId="2" applyFont="1" applyFill="1" applyBorder="1" applyAlignment="1">
      <alignment horizontal="center"/>
    </xf>
    <xf numFmtId="0" fontId="5" fillId="0" borderId="37" xfId="2" applyFont="1" applyFill="1" applyBorder="1" applyAlignment="1">
      <alignment horizontal="center"/>
    </xf>
    <xf numFmtId="0" fontId="5" fillId="0" borderId="61" xfId="2" applyFont="1" applyFill="1" applyBorder="1" applyAlignment="1">
      <alignment horizontal="center"/>
    </xf>
    <xf numFmtId="0" fontId="5" fillId="0" borderId="58" xfId="2" applyFont="1" applyFill="1" applyBorder="1" applyAlignment="1">
      <alignment horizontal="center"/>
    </xf>
    <xf numFmtId="164" fontId="5" fillId="0" borderId="58" xfId="2" applyNumberFormat="1" applyFont="1" applyBorder="1" applyAlignment="1">
      <alignment horizontal="center"/>
    </xf>
    <xf numFmtId="0" fontId="5" fillId="0" borderId="58" xfId="2" applyFont="1" applyBorder="1" applyAlignment="1">
      <alignment horizontal="center"/>
    </xf>
    <xf numFmtId="2" fontId="5" fillId="0" borderId="65" xfId="2" applyNumberFormat="1" applyFont="1" applyBorder="1" applyAlignment="1">
      <alignment horizontal="center"/>
    </xf>
    <xf numFmtId="165" fontId="5" fillId="0" borderId="66" xfId="2" applyNumberFormat="1" applyFont="1" applyBorder="1" applyAlignment="1">
      <alignment horizontal="center"/>
    </xf>
    <xf numFmtId="0" fontId="5" fillId="0" borderId="67" xfId="2" applyFont="1" applyBorder="1" applyAlignment="1">
      <alignment horizontal="center"/>
    </xf>
    <xf numFmtId="2" fontId="5" fillId="0" borderId="66" xfId="2" applyNumberFormat="1" applyFont="1" applyBorder="1" applyAlignment="1">
      <alignment horizontal="center"/>
    </xf>
    <xf numFmtId="0" fontId="5" fillId="0" borderId="68" xfId="2" applyFont="1" applyBorder="1" applyAlignment="1">
      <alignment horizontal="center"/>
    </xf>
    <xf numFmtId="2" fontId="5" fillId="0" borderId="69" xfId="2" applyNumberFormat="1" applyFont="1" applyBorder="1" applyAlignment="1">
      <alignment horizontal="center"/>
    </xf>
    <xf numFmtId="0" fontId="5" fillId="0" borderId="70" xfId="2" applyFont="1" applyBorder="1" applyAlignment="1">
      <alignment horizontal="center"/>
    </xf>
    <xf numFmtId="164" fontId="5" fillId="0" borderId="66" xfId="2" applyNumberFormat="1" applyFont="1" applyBorder="1" applyAlignment="1">
      <alignment horizontal="center"/>
    </xf>
    <xf numFmtId="0" fontId="5" fillId="0" borderId="50" xfId="2" applyFont="1" applyBorder="1" applyAlignment="1">
      <alignment horizontal="center"/>
    </xf>
    <xf numFmtId="0" fontId="5" fillId="0" borderId="50" xfId="2" applyFont="1" applyBorder="1" applyAlignment="1">
      <alignment horizontal="center" vertical="center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18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20" xfId="2" applyFont="1" applyFill="1" applyBorder="1" applyAlignment="1">
      <alignment horizontal="center" vertical="center"/>
    </xf>
    <xf numFmtId="0" fontId="2" fillId="3" borderId="21" xfId="2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Time v Depth Curve</a:t>
            </a:r>
          </a:p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Peejay-1 Wel</a:t>
            </a:r>
            <a:r>
              <a:rPr lang="en-US" sz="1400" b="1" i="0" strike="noStrike">
                <a:solidFill>
                  <a:srgbClr val="000000"/>
                </a:solidFill>
                <a:latin typeface="Comic Sans MS"/>
              </a:rPr>
              <a:t>l</a:t>
            </a:r>
          </a:p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Comic Sans MS"/>
              </a:rPr>
              <a:t>01/12/08</a:t>
            </a:r>
          </a:p>
        </c:rich>
      </c:tx>
      <c:layout>
        <c:manualLayout>
          <c:xMode val="edge"/>
          <c:yMode val="edge"/>
          <c:x val="0.35808638563323275"/>
          <c:y val="8.274241229685256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97259182351652"/>
          <c:y val="0.12196053618297713"/>
          <c:w val="0.80987010317030983"/>
          <c:h val="0.79576146731659059"/>
        </c:manualLayout>
      </c:layout>
      <c:scatterChart>
        <c:scatterStyle val="lineMarker"/>
        <c:ser>
          <c:idx val="7"/>
          <c:order val="0"/>
          <c:tx>
            <c:strRef>
              <c:f>DATA!$C$2</c:f>
              <c:strCache>
                <c:ptCount val="1"/>
                <c:pt idx="0">
                  <c:v>PLANNED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dPt>
            <c:idx val="9"/>
            <c:marker>
              <c:symbol val="square"/>
              <c:size val="5"/>
              <c:spPr>
                <a:solidFill>
                  <a:schemeClr val="accent1"/>
                </a:solidFill>
                <a:ln>
                  <a:solidFill>
                    <a:srgbClr val="0066CC"/>
                  </a:solidFill>
                </a:ln>
              </c:spPr>
            </c:marker>
          </c:dPt>
          <c:xVal>
            <c:numRef>
              <c:f>DATA!$E$5:$E$18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6.35</c:v>
                </c:pt>
                <c:pt idx="4">
                  <c:v>6.35</c:v>
                </c:pt>
                <c:pt idx="5">
                  <c:v>6.35</c:v>
                </c:pt>
                <c:pt idx="6">
                  <c:v>7.06</c:v>
                </c:pt>
                <c:pt idx="7">
                  <c:v>8.379999999999999</c:v>
                </c:pt>
                <c:pt idx="8">
                  <c:v>10.54</c:v>
                </c:pt>
                <c:pt idx="9">
                  <c:v>12.66</c:v>
                </c:pt>
                <c:pt idx="10">
                  <c:v>18.03</c:v>
                </c:pt>
                <c:pt idx="11">
                  <c:v>19.510000000000002</c:v>
                </c:pt>
                <c:pt idx="12">
                  <c:v>23.590000000000003</c:v>
                </c:pt>
                <c:pt idx="13">
                  <c:v>24.99</c:v>
                </c:pt>
              </c:numCache>
            </c:numRef>
          </c:xVal>
          <c:yVal>
            <c:numRef>
              <c:f>DATA!$H$5:$H$18</c:f>
              <c:numCache>
                <c:formatCode>0.00</c:formatCode>
                <c:ptCount val="1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216</c:v>
                </c:pt>
                <c:pt idx="7">
                  <c:v>216</c:v>
                </c:pt>
                <c:pt idx="8">
                  <c:v>810</c:v>
                </c:pt>
                <c:pt idx="9">
                  <c:v>810</c:v>
                </c:pt>
                <c:pt idx="10">
                  <c:v>2133</c:v>
                </c:pt>
                <c:pt idx="11">
                  <c:v>2133</c:v>
                </c:pt>
                <c:pt idx="12">
                  <c:v>2133</c:v>
                </c:pt>
                <c:pt idx="13">
                  <c:v>2133</c:v>
                </c:pt>
              </c:numCache>
            </c:numRef>
          </c:yVal>
        </c:ser>
        <c:ser>
          <c:idx val="0"/>
          <c:order val="1"/>
          <c:tx>
            <c:v>ACTUAL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DATA!$K$21:$K$85</c:f>
              <c:numCache>
                <c:formatCode>0.00</c:formatCode>
                <c:ptCount val="65"/>
                <c:pt idx="0">
                  <c:v>0.33333333333333331</c:v>
                </c:pt>
                <c:pt idx="1">
                  <c:v>1.3333333333333333</c:v>
                </c:pt>
                <c:pt idx="2">
                  <c:v>2.3333333333333335</c:v>
                </c:pt>
                <c:pt idx="3">
                  <c:v>2.5416666666666665</c:v>
                </c:pt>
                <c:pt idx="4">
                  <c:v>2.5416666666666665</c:v>
                </c:pt>
                <c:pt idx="5">
                  <c:v>2.5416666666666665</c:v>
                </c:pt>
                <c:pt idx="6">
                  <c:v>2.5416666666666665</c:v>
                </c:pt>
                <c:pt idx="7">
                  <c:v>2.5416666666666665</c:v>
                </c:pt>
                <c:pt idx="8">
                  <c:v>2.5416666666666665</c:v>
                </c:pt>
                <c:pt idx="9">
                  <c:v>2.5416666666666665</c:v>
                </c:pt>
                <c:pt idx="10">
                  <c:v>2.5416666666666665</c:v>
                </c:pt>
                <c:pt idx="11">
                  <c:v>2.5416666666666665</c:v>
                </c:pt>
                <c:pt idx="12">
                  <c:v>2.5416666666666665</c:v>
                </c:pt>
                <c:pt idx="13">
                  <c:v>2.5416666666666665</c:v>
                </c:pt>
                <c:pt idx="14">
                  <c:v>2.5416666666666665</c:v>
                </c:pt>
                <c:pt idx="15">
                  <c:v>2.5416666666666665</c:v>
                </c:pt>
                <c:pt idx="16">
                  <c:v>2.5416666666666665</c:v>
                </c:pt>
                <c:pt idx="17">
                  <c:v>2.5416666666666665</c:v>
                </c:pt>
                <c:pt idx="18">
                  <c:v>2.5416666666666665</c:v>
                </c:pt>
                <c:pt idx="19">
                  <c:v>2.5416666666666665</c:v>
                </c:pt>
                <c:pt idx="20">
                  <c:v>2.5416666666666665</c:v>
                </c:pt>
                <c:pt idx="21">
                  <c:v>2.5416666666666665</c:v>
                </c:pt>
                <c:pt idx="22">
                  <c:v>2.5416666666666665</c:v>
                </c:pt>
                <c:pt idx="23">
                  <c:v>2.5416666666666665</c:v>
                </c:pt>
                <c:pt idx="24">
                  <c:v>2.5416666666666665</c:v>
                </c:pt>
                <c:pt idx="25">
                  <c:v>2.5416666666666665</c:v>
                </c:pt>
                <c:pt idx="26">
                  <c:v>2.5416666666666665</c:v>
                </c:pt>
                <c:pt idx="27">
                  <c:v>2.5416666666666665</c:v>
                </c:pt>
                <c:pt idx="28">
                  <c:v>2.5416666666666665</c:v>
                </c:pt>
                <c:pt idx="29">
                  <c:v>2.5416666666666665</c:v>
                </c:pt>
                <c:pt idx="30">
                  <c:v>2.5416666666666665</c:v>
                </c:pt>
                <c:pt idx="31">
                  <c:v>2.5416666666666665</c:v>
                </c:pt>
                <c:pt idx="32">
                  <c:v>2.583333333333333</c:v>
                </c:pt>
                <c:pt idx="33">
                  <c:v>3.583333333333333</c:v>
                </c:pt>
                <c:pt idx="34">
                  <c:v>4.583333333333333</c:v>
                </c:pt>
                <c:pt idx="35">
                  <c:v>5.3541666666666661</c:v>
                </c:pt>
                <c:pt idx="36">
                  <c:v>5.458333333333333</c:v>
                </c:pt>
                <c:pt idx="37">
                  <c:v>5.583333333333333</c:v>
                </c:pt>
                <c:pt idx="38">
                  <c:v>6.145833333333333</c:v>
                </c:pt>
                <c:pt idx="39">
                  <c:v>6.25</c:v>
                </c:pt>
                <c:pt idx="40">
                  <c:v>6.583333333333333</c:v>
                </c:pt>
                <c:pt idx="41">
                  <c:v>7.583333333333333</c:v>
                </c:pt>
                <c:pt idx="42">
                  <c:v>8.3333333333333321</c:v>
                </c:pt>
                <c:pt idx="43">
                  <c:v>8.5833333333333321</c:v>
                </c:pt>
                <c:pt idx="44">
                  <c:v>9.1041666666666661</c:v>
                </c:pt>
                <c:pt idx="45">
                  <c:v>9.5833333333333321</c:v>
                </c:pt>
                <c:pt idx="46">
                  <c:v>10.374999999999998</c:v>
                </c:pt>
                <c:pt idx="47">
                  <c:v>10.583333333333332</c:v>
                </c:pt>
                <c:pt idx="48">
                  <c:v>10.916666666666666</c:v>
                </c:pt>
                <c:pt idx="49">
                  <c:v>11.583333333333332</c:v>
                </c:pt>
                <c:pt idx="50">
                  <c:v>11.291666666666666</c:v>
                </c:pt>
                <c:pt idx="51">
                  <c:v>12.208333333333332</c:v>
                </c:pt>
                <c:pt idx="52">
                  <c:v>12.791666666666666</c:v>
                </c:pt>
                <c:pt idx="53">
                  <c:v>13.208333333333332</c:v>
                </c:pt>
                <c:pt idx="54">
                  <c:v>13.562499999999998</c:v>
                </c:pt>
                <c:pt idx="55">
                  <c:v>14.208333333333332</c:v>
                </c:pt>
                <c:pt idx="56">
                  <c:v>15.208333333333332</c:v>
                </c:pt>
                <c:pt idx="57">
                  <c:v>16.208333333333332</c:v>
                </c:pt>
                <c:pt idx="58">
                  <c:v>16.895833333333332</c:v>
                </c:pt>
                <c:pt idx="59">
                  <c:v>17.208333333333332</c:v>
                </c:pt>
                <c:pt idx="60">
                  <c:v>17.520833333333332</c:v>
                </c:pt>
                <c:pt idx="61">
                  <c:v>18.208333333333332</c:v>
                </c:pt>
                <c:pt idx="62">
                  <c:v>19.208333333333332</c:v>
                </c:pt>
                <c:pt idx="63">
                  <c:v>20.208333333333332</c:v>
                </c:pt>
                <c:pt idx="64">
                  <c:v>20.458333333333332</c:v>
                </c:pt>
              </c:numCache>
            </c:numRef>
          </c:xVal>
          <c:yVal>
            <c:numRef>
              <c:f>DATA!$I$21:$I$85</c:f>
              <c:numCache>
                <c:formatCode>General</c:formatCode>
                <c:ptCount val="65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218</c:v>
                </c:pt>
                <c:pt idx="40">
                  <c:v>218</c:v>
                </c:pt>
                <c:pt idx="41">
                  <c:v>218</c:v>
                </c:pt>
                <c:pt idx="42">
                  <c:v>218</c:v>
                </c:pt>
                <c:pt idx="43">
                  <c:v>414</c:v>
                </c:pt>
                <c:pt idx="44">
                  <c:v>810</c:v>
                </c:pt>
                <c:pt idx="45">
                  <c:v>810</c:v>
                </c:pt>
                <c:pt idx="46">
                  <c:v>810</c:v>
                </c:pt>
                <c:pt idx="47">
                  <c:v>810</c:v>
                </c:pt>
                <c:pt idx="48">
                  <c:v>810</c:v>
                </c:pt>
                <c:pt idx="49">
                  <c:v>810</c:v>
                </c:pt>
                <c:pt idx="50">
                  <c:v>810</c:v>
                </c:pt>
                <c:pt idx="51">
                  <c:v>1296</c:v>
                </c:pt>
                <c:pt idx="52">
                  <c:v>1454</c:v>
                </c:pt>
                <c:pt idx="53">
                  <c:v>1454</c:v>
                </c:pt>
                <c:pt idx="54">
                  <c:v>1454</c:v>
                </c:pt>
                <c:pt idx="55">
                  <c:v>1609</c:v>
                </c:pt>
                <c:pt idx="56">
                  <c:v>1838</c:v>
                </c:pt>
                <c:pt idx="57">
                  <c:v>2058</c:v>
                </c:pt>
                <c:pt idx="58">
                  <c:v>2183</c:v>
                </c:pt>
                <c:pt idx="59">
                  <c:v>2183</c:v>
                </c:pt>
                <c:pt idx="60">
                  <c:v>2183</c:v>
                </c:pt>
                <c:pt idx="61">
                  <c:v>2183</c:v>
                </c:pt>
                <c:pt idx="62">
                  <c:v>2183</c:v>
                </c:pt>
                <c:pt idx="63">
                  <c:v>2183</c:v>
                </c:pt>
                <c:pt idx="64">
                  <c:v>2183</c:v>
                </c:pt>
              </c:numCache>
            </c:numRef>
          </c:yVal>
        </c:ser>
        <c:axId val="54676864"/>
        <c:axId val="54695808"/>
      </c:scatterChart>
      <c:valAx>
        <c:axId val="54676864"/>
        <c:scaling>
          <c:orientation val="minMax"/>
          <c:max val="35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Days </a:t>
                </a:r>
              </a:p>
            </c:rich>
          </c:tx>
          <c:layout>
            <c:manualLayout>
              <c:xMode val="edge"/>
              <c:yMode val="edge"/>
              <c:x val="0.50145675229510334"/>
              <c:y val="0.95044010123734457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txPr>
          <a:bodyPr rot="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95808"/>
        <c:crosses val="max"/>
        <c:crossBetween val="midCat"/>
      </c:valAx>
      <c:valAx>
        <c:axId val="54695808"/>
        <c:scaling>
          <c:orientation val="maxMin"/>
          <c:max val="220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/>
                  <a:t>Depth (mRT)</a:t>
                </a:r>
              </a:p>
            </c:rich>
          </c:tx>
          <c:layout>
            <c:manualLayout>
              <c:xMode val="edge"/>
              <c:yMode val="edge"/>
              <c:x val="8.2508383786458247E-3"/>
              <c:y val="0.44562699194162364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txPr>
          <a:bodyPr rot="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76864"/>
        <c:crosses val="autoZero"/>
        <c:crossBetween val="midCat"/>
        <c:majorUnit val="250"/>
      </c:valAx>
    </c:plotArea>
    <c:legend>
      <c:legendPos val="r"/>
      <c:layout>
        <c:manualLayout>
          <c:xMode val="edge"/>
          <c:yMode val="edge"/>
          <c:x val="0.72825496812898383"/>
          <c:y val="0.13524687216788508"/>
          <c:w val="0.1607911576497964"/>
          <c:h val="5.7731064866892119E-2"/>
        </c:manualLayout>
      </c:layout>
      <c:txPr>
        <a:bodyPr/>
        <a:lstStyle/>
        <a:p>
          <a:pPr>
            <a:defRPr lang="en-AU"/>
          </a:pPr>
          <a:endParaRPr lang="en-US"/>
        </a:p>
      </c:txPr>
    </c:legend>
    <c:plotVisOnly val="1"/>
    <c:dispBlanksAs val="gap"/>
  </c:chart>
  <c:spPr>
    <a:ln w="19050" cap="rnd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966" r="0.750000000000009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24179</xdr:colOff>
      <xdr:row>0</xdr:row>
      <xdr:rowOff>28575</xdr:rowOff>
    </xdr:from>
    <xdr:to>
      <xdr:col>9</xdr:col>
      <xdr:colOff>538529</xdr:colOff>
      <xdr:row>44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52498</xdr:rowOff>
    </xdr:from>
    <xdr:to>
      <xdr:col>9</xdr:col>
      <xdr:colOff>287214</xdr:colOff>
      <xdr:row>3</xdr:row>
      <xdr:rowOff>65941</xdr:rowOff>
    </xdr:to>
    <xdr:pic>
      <xdr:nvPicPr>
        <xdr:cNvPr id="1026" name="Picture 2" descr="ADA_logo_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6037" y="242998"/>
          <a:ext cx="1452523" cy="394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67236</xdr:colOff>
      <xdr:row>0</xdr:row>
      <xdr:rowOff>100852</xdr:rowOff>
    </xdr:from>
    <xdr:to>
      <xdr:col>1</xdr:col>
      <xdr:colOff>490902</xdr:colOff>
      <xdr:row>3</xdr:row>
      <xdr:rowOff>65942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36" y="100852"/>
          <a:ext cx="1031801" cy="53659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401516</xdr:colOff>
      <xdr:row>24</xdr:row>
      <xdr:rowOff>1466</xdr:rowOff>
    </xdr:from>
    <xdr:to>
      <xdr:col>7</xdr:col>
      <xdr:colOff>106286</xdr:colOff>
      <xdr:row>25</xdr:row>
      <xdr:rowOff>104763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39916" y="4573466"/>
          <a:ext cx="1533570" cy="293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t>Trip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for bit RSX 616M-A16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Grade: 8-8-RO-A-X-Z-NR-PR</a:t>
          </a:r>
          <a:endParaRPr lang="en-US" sz="800" b="0" i="0" u="none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110638</xdr:colOff>
      <xdr:row>25</xdr:row>
      <xdr:rowOff>60814</xdr:rowOff>
    </xdr:from>
    <xdr:to>
      <xdr:col>4</xdr:col>
      <xdr:colOff>433022</xdr:colOff>
      <xdr:row>28</xdr:row>
      <xdr:rowOff>148736</xdr:rowOff>
    </xdr:to>
    <xdr:sp macro="" textlink="">
      <xdr:nvSpPr>
        <xdr:cNvPr id="7" name="Straight Arrow Connector 6"/>
        <xdr:cNvSpPr/>
      </xdr:nvSpPr>
      <xdr:spPr>
        <a:xfrm rot="10800000" flipV="1">
          <a:off x="2549038" y="4823314"/>
          <a:ext cx="322384" cy="659422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485775</xdr:colOff>
      <xdr:row>35</xdr:row>
      <xdr:rowOff>152400</xdr:rowOff>
    </xdr:from>
    <xdr:to>
      <xdr:col>4</xdr:col>
      <xdr:colOff>190545</xdr:colOff>
      <xdr:row>38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95375" y="6819900"/>
          <a:ext cx="153357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TD @ 2138mRT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Bit: MXL-C30HDX </a:t>
          </a:r>
        </a:p>
        <a:p>
          <a:pPr algn="l" rtl="1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Grade: 4-6-BT-A-E-I-CT-TD</a:t>
          </a:r>
          <a:endParaRPr lang="en-US" sz="800" b="0" i="0" u="none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38101</xdr:colOff>
      <xdr:row>37</xdr:row>
      <xdr:rowOff>161925</xdr:rowOff>
    </xdr:from>
    <xdr:to>
      <xdr:col>4</xdr:col>
      <xdr:colOff>495301</xdr:colOff>
      <xdr:row>40</xdr:row>
      <xdr:rowOff>123824</xdr:rowOff>
    </xdr:to>
    <xdr:sp macro="" textlink="">
      <xdr:nvSpPr>
        <xdr:cNvPr id="9" name="Straight Arrow Connector 8"/>
        <xdr:cNvSpPr/>
      </xdr:nvSpPr>
      <xdr:spPr>
        <a:xfrm rot="10800000" flipH="1" flipV="1">
          <a:off x="2476501" y="7210425"/>
          <a:ext cx="457200" cy="5333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0.29403</cdr:x>
      <cdr:y>0.1682</cdr:y>
    </cdr:from>
    <cdr:to>
      <cdr:x>0.494</cdr:x>
      <cdr:y>0.21658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9322" y="1172710"/>
          <a:ext cx="1318961" cy="337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0.07496</cdr:x>
      <cdr:y>0.15756</cdr:y>
    </cdr:from>
    <cdr:to>
      <cdr:x>0.21767</cdr:x>
      <cdr:y>0.19154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402" y="1098535"/>
          <a:ext cx="941272" cy="236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36" HOLE</a:t>
          </a:r>
        </a:p>
      </cdr:txBody>
    </cdr:sp>
  </cdr:relSizeAnchor>
  <cdr:relSizeAnchor xmlns:cdr="http://schemas.openxmlformats.org/drawingml/2006/chartDrawing">
    <cdr:from>
      <cdr:x>0.32407</cdr:x>
      <cdr:y>0.29349</cdr:y>
    </cdr:from>
    <cdr:to>
      <cdr:x>0.52818</cdr:x>
      <cdr:y>0.3247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7457" y="2046294"/>
          <a:ext cx="1346247" cy="217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16" HOLE</a:t>
          </a:r>
        </a:p>
      </cdr:txBody>
    </cdr:sp>
  </cdr:relSizeAnchor>
  <cdr:relSizeAnchor xmlns:cdr="http://schemas.openxmlformats.org/drawingml/2006/chartDrawing">
    <cdr:from>
      <cdr:x>0.36669</cdr:x>
      <cdr:y>0.38925</cdr:y>
    </cdr:from>
    <cdr:to>
      <cdr:x>0.64823</cdr:x>
      <cdr:y>0.43569</cdr:y>
    </cdr:to>
    <cdr:sp macro="" textlink="">
      <cdr:nvSpPr>
        <cdr:cNvPr id="205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0405" y="3307202"/>
          <a:ext cx="1689452" cy="39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0.4624</cdr:x>
      <cdr:y>0.62372</cdr:y>
    </cdr:from>
    <cdr:to>
      <cdr:x>0.67254</cdr:x>
      <cdr:y>0.67581</cdr:y>
    </cdr:to>
    <cdr:sp macro="" textlink="">
      <cdr:nvSpPr>
        <cdr:cNvPr id="20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4742" y="5299309"/>
          <a:ext cx="1260985" cy="442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0.5408</cdr:x>
      <cdr:y>0.87067</cdr:y>
    </cdr:from>
    <cdr:to>
      <cdr:x>0.73664</cdr:x>
      <cdr:y>0.89648</cdr:y>
    </cdr:to>
    <cdr:sp macro="" textlink="">
      <cdr:nvSpPr>
        <cdr:cNvPr id="20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5218" y="7397501"/>
          <a:ext cx="1175187" cy="21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0.11074</cdr:x>
      <cdr:y>0.10534</cdr:y>
    </cdr:from>
    <cdr:to>
      <cdr:x>0.27145</cdr:x>
      <cdr:y>0.12814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521" y="894982"/>
          <a:ext cx="964381" cy="19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MOBILISE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 &amp; PRE-LOAD</a:t>
          </a:r>
          <a:endParaRPr lang="en-US" sz="800" b="0" i="0" u="sng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0.80908</cdr:x>
      <cdr:y>0.2192</cdr:y>
    </cdr:from>
    <cdr:to>
      <cdr:x>0.90802</cdr:x>
      <cdr:y>0.28455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5077" y="1862363"/>
          <a:ext cx="593714" cy="555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0" u="sng" strike="noStrike">
              <a:solidFill>
                <a:srgbClr val="FF0000"/>
              </a:solidFill>
              <a:latin typeface="Arial"/>
              <a:cs typeface="Arial"/>
            </a:rPr>
            <a:t>27.75 DAYS Rig Repair NPT Not Shown</a:t>
          </a:r>
        </a:p>
      </cdr:txBody>
    </cdr:sp>
  </cdr:relSizeAnchor>
  <cdr:relSizeAnchor xmlns:cdr="http://schemas.openxmlformats.org/drawingml/2006/chartDrawing">
    <cdr:from>
      <cdr:x>0.3063</cdr:x>
      <cdr:y>0.12363</cdr:y>
    </cdr:from>
    <cdr:to>
      <cdr:x>0.48791</cdr:x>
      <cdr:y>0.16953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9072" y="791301"/>
          <a:ext cx="1529174" cy="293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800" b="0" i="0" u="none" strike="noStrike">
              <a:solidFill>
                <a:srgbClr val="000000"/>
              </a:solidFill>
              <a:latin typeface="Arial"/>
              <a:cs typeface="Arial"/>
            </a:rPr>
            <a:t>Foundation subsidence precautions</a:t>
          </a:r>
        </a:p>
      </cdr:txBody>
    </cdr:sp>
  </cdr:relSizeAnchor>
  <cdr:relSizeAnchor xmlns:cdr="http://schemas.openxmlformats.org/drawingml/2006/chartDrawing">
    <cdr:from>
      <cdr:x>0.23968</cdr:x>
      <cdr:y>0.14092</cdr:y>
    </cdr:from>
    <cdr:to>
      <cdr:x>0.30738</cdr:x>
      <cdr:y>0.17296</cdr:y>
    </cdr:to>
    <cdr:sp macro="" textlink="">
      <cdr:nvSpPr>
        <cdr:cNvPr id="12" name="Straight Arrow Connector 11"/>
        <cdr:cNvSpPr/>
      </cdr:nvSpPr>
      <cdr:spPr>
        <a:xfrm xmlns:a="http://schemas.openxmlformats.org/drawingml/2006/main" rot="10800000" flipV="1">
          <a:off x="1580884" y="982540"/>
          <a:ext cx="446476" cy="22338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0"/>
      <sheetData sheetId="1"/>
      <sheetData sheetId="2">
        <row r="1">
          <cell r="A1">
            <v>35</v>
          </cell>
        </row>
        <row r="2">
          <cell r="A2">
            <v>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view="pageBreakPreview" zoomScaleNormal="100" zoomScaleSheetLayoutView="100" workbookViewId="0">
      <selection activeCell="M36" sqref="M36"/>
    </sheetView>
  </sheetViews>
  <sheetFormatPr defaultRowHeight="1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85"/>
  <sheetViews>
    <sheetView showGridLines="0" topLeftCell="A37" workbookViewId="0">
      <selection activeCell="K92" sqref="K92"/>
    </sheetView>
  </sheetViews>
  <sheetFormatPr defaultRowHeight="12.75"/>
  <cols>
    <col min="1" max="1" width="3.7109375" style="33" customWidth="1"/>
    <col min="2" max="2" width="45.7109375" style="34" bestFit="1" customWidth="1"/>
    <col min="3" max="3" width="8.42578125" style="33" customWidth="1"/>
    <col min="4" max="4" width="17.42578125" style="33" customWidth="1"/>
    <col min="5" max="5" width="6.140625" style="33" bestFit="1" customWidth="1"/>
    <col min="6" max="6" width="7.5703125" style="35" hidden="1" customWidth="1"/>
    <col min="7" max="7" width="15.85546875" style="33" hidden="1" customWidth="1"/>
    <col min="8" max="8" width="15.85546875" style="33" bestFit="1" customWidth="1"/>
    <col min="9" max="9" width="9.140625" style="33"/>
    <col min="10" max="10" width="2.85546875" style="31" customWidth="1"/>
    <col min="11" max="11" width="23" style="33" customWidth="1"/>
    <col min="12" max="12" width="2.5703125" style="33" customWidth="1"/>
    <col min="13" max="13" width="44.85546875" style="34" bestFit="1" customWidth="1"/>
    <col min="14" max="14" width="14.85546875" style="33" bestFit="1" customWidth="1"/>
    <col min="15" max="16" width="15.42578125" style="33" bestFit="1" customWidth="1"/>
    <col min="17" max="17" width="9.140625" style="33"/>
    <col min="18" max="18" width="1.7109375" style="33" customWidth="1"/>
    <col min="19" max="19" width="10.140625" style="33" bestFit="1" customWidth="1"/>
    <col min="20" max="21" width="9.140625" style="33"/>
    <col min="22" max="22" width="1.42578125" style="33" customWidth="1"/>
    <col min="23" max="23" width="10.140625" style="33" bestFit="1" customWidth="1"/>
    <col min="24" max="25" width="9.140625" style="33"/>
    <col min="26" max="26" width="1" style="33" customWidth="1"/>
    <col min="27" max="29" width="9.140625" style="33"/>
    <col min="30" max="30" width="1.42578125" style="33" customWidth="1"/>
    <col min="31" max="37" width="9.140625" style="33"/>
    <col min="38" max="38" width="1.42578125" style="33" customWidth="1"/>
    <col min="39" max="41" width="9.140625" style="33"/>
    <col min="42" max="42" width="1.140625" style="33" customWidth="1"/>
    <col min="43" max="47" width="9.140625" style="33"/>
    <col min="48" max="48" width="7.5703125" style="33" customWidth="1"/>
    <col min="49" max="16384" width="9.140625" style="33"/>
  </cols>
  <sheetData>
    <row r="1" spans="2:50" ht="13.5" thickBot="1">
      <c r="M1" s="111"/>
      <c r="P1" s="32"/>
      <c r="Q1" s="32"/>
      <c r="R1" s="32"/>
      <c r="S1" s="32"/>
      <c r="T1" s="32"/>
      <c r="U1" s="32"/>
      <c r="V1" s="32"/>
      <c r="W1" s="32"/>
      <c r="X1" s="32"/>
      <c r="Y1" s="32"/>
      <c r="AA1" s="32"/>
      <c r="AB1" s="32"/>
      <c r="AF1" s="32"/>
      <c r="AG1" s="32"/>
      <c r="AH1" s="32"/>
      <c r="AI1" s="32"/>
      <c r="AJ1" s="32"/>
      <c r="AK1" s="32"/>
      <c r="AM1" s="32" t="s">
        <v>0</v>
      </c>
      <c r="AN1" s="32" t="s">
        <v>1</v>
      </c>
      <c r="AQ1" s="32" t="s">
        <v>0</v>
      </c>
      <c r="AR1" s="32" t="s">
        <v>1</v>
      </c>
      <c r="AW1" s="32" t="s">
        <v>0</v>
      </c>
      <c r="AX1" s="32" t="s">
        <v>1</v>
      </c>
    </row>
    <row r="2" spans="2:50" s="1" customFormat="1" ht="15" customHeight="1">
      <c r="B2" s="5"/>
      <c r="C2" s="159" t="s">
        <v>7</v>
      </c>
      <c r="D2" s="160"/>
      <c r="E2" s="161"/>
      <c r="F2" s="162" t="s">
        <v>1</v>
      </c>
      <c r="G2" s="105"/>
      <c r="H2" s="166" t="s">
        <v>1</v>
      </c>
      <c r="I2" s="2"/>
      <c r="J2" s="2"/>
      <c r="K2" s="2"/>
      <c r="L2" s="2"/>
      <c r="M2" s="112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2:50" s="1" customFormat="1" ht="15">
      <c r="C3" s="9"/>
      <c r="D3" s="164" t="s">
        <v>4</v>
      </c>
      <c r="E3" s="165"/>
      <c r="F3" s="163"/>
      <c r="G3" s="106"/>
      <c r="H3" s="167"/>
      <c r="I3" s="2"/>
      <c r="J3" s="2"/>
      <c r="K3" s="2"/>
      <c r="L3" s="2"/>
      <c r="M3" s="112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0</v>
      </c>
      <c r="AC3" s="2" t="s">
        <v>1</v>
      </c>
      <c r="AF3" s="2" t="s">
        <v>0</v>
      </c>
      <c r="AG3" s="2" t="s">
        <v>1</v>
      </c>
      <c r="AL3" s="2" t="s">
        <v>0</v>
      </c>
      <c r="AM3" s="2" t="s">
        <v>1</v>
      </c>
    </row>
    <row r="4" spans="2:50" s="1" customFormat="1" ht="13.5" thickBot="1">
      <c r="B4" s="5"/>
      <c r="C4" s="10" t="s">
        <v>3</v>
      </c>
      <c r="D4" s="11" t="s">
        <v>3</v>
      </c>
      <c r="E4" s="96" t="s">
        <v>5</v>
      </c>
      <c r="F4" s="90" t="s">
        <v>6</v>
      </c>
      <c r="G4" s="106"/>
      <c r="H4" s="12" t="s">
        <v>6</v>
      </c>
      <c r="I4" s="2"/>
      <c r="J4" s="2"/>
      <c r="K4" s="2"/>
      <c r="L4" s="2"/>
      <c r="M4" s="112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50" s="1" customFormat="1">
      <c r="B5" s="8" t="s">
        <v>15</v>
      </c>
      <c r="C5" s="21"/>
      <c r="D5" s="16">
        <v>0</v>
      </c>
      <c r="E5" s="97">
        <v>0</v>
      </c>
      <c r="F5" s="91">
        <v>78</v>
      </c>
      <c r="G5" s="5"/>
      <c r="H5" s="97">
        <v>78</v>
      </c>
      <c r="L5" s="4"/>
      <c r="M5" s="30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50" s="1" customFormat="1">
      <c r="B6" s="6" t="s">
        <v>17</v>
      </c>
      <c r="C6" s="22"/>
      <c r="D6" s="17">
        <v>0</v>
      </c>
      <c r="E6" s="98">
        <v>0</v>
      </c>
      <c r="F6" s="92">
        <v>78</v>
      </c>
      <c r="G6" s="5"/>
      <c r="H6" s="98">
        <v>78</v>
      </c>
      <c r="L6" s="4"/>
      <c r="M6" s="30"/>
    </row>
    <row r="7" spans="2:50" s="1" customFormat="1">
      <c r="B7" s="15" t="s">
        <v>16</v>
      </c>
      <c r="C7" s="23"/>
      <c r="D7" s="18">
        <v>0</v>
      </c>
      <c r="E7" s="99">
        <v>0</v>
      </c>
      <c r="F7" s="93">
        <v>78</v>
      </c>
      <c r="G7" s="5"/>
      <c r="H7" s="99">
        <v>78</v>
      </c>
      <c r="L7" s="4"/>
      <c r="M7" s="30"/>
    </row>
    <row r="8" spans="2:50" s="1" customFormat="1">
      <c r="B8" s="6" t="s">
        <v>18</v>
      </c>
      <c r="C8" s="24"/>
      <c r="D8" s="19">
        <v>152.39999999999998</v>
      </c>
      <c r="E8" s="100">
        <v>6.35</v>
      </c>
      <c r="F8" s="94">
        <v>78</v>
      </c>
      <c r="G8" s="5"/>
      <c r="H8" s="100">
        <v>78</v>
      </c>
      <c r="L8" s="4"/>
      <c r="M8" s="30"/>
      <c r="AB8" s="1">
        <v>1</v>
      </c>
      <c r="AC8" s="1">
        <v>200</v>
      </c>
      <c r="AF8" s="1">
        <v>1</v>
      </c>
      <c r="AG8" s="1">
        <v>250</v>
      </c>
      <c r="AL8" s="1">
        <v>0.5</v>
      </c>
      <c r="AM8" s="1">
        <v>123</v>
      </c>
    </row>
    <row r="9" spans="2:50" s="1" customFormat="1">
      <c r="B9" s="6" t="s">
        <v>20</v>
      </c>
      <c r="C9" s="24"/>
      <c r="D9" s="19">
        <v>152.39999999999998</v>
      </c>
      <c r="E9" s="100">
        <v>6.35</v>
      </c>
      <c r="F9" s="94">
        <v>78</v>
      </c>
      <c r="G9" s="5"/>
      <c r="H9" s="100">
        <v>78</v>
      </c>
      <c r="L9" s="4"/>
      <c r="M9" s="30"/>
    </row>
    <row r="10" spans="2:50" s="1" customFormat="1">
      <c r="B10" s="6" t="s">
        <v>21</v>
      </c>
      <c r="C10" s="24"/>
      <c r="D10" s="19">
        <v>152.39999999999998</v>
      </c>
      <c r="E10" s="100">
        <v>6.35</v>
      </c>
      <c r="F10" s="94">
        <v>78</v>
      </c>
      <c r="G10" s="5"/>
      <c r="H10" s="100">
        <v>78</v>
      </c>
      <c r="L10" s="4"/>
      <c r="M10" s="30"/>
    </row>
    <row r="11" spans="2:50" s="1" customFormat="1">
      <c r="B11" s="6" t="s">
        <v>22</v>
      </c>
      <c r="C11" s="24"/>
      <c r="D11" s="19">
        <v>169.44</v>
      </c>
      <c r="E11" s="100">
        <v>7.06</v>
      </c>
      <c r="F11" s="94">
        <v>216</v>
      </c>
      <c r="G11" s="5"/>
      <c r="H11" s="100">
        <v>216</v>
      </c>
      <c r="L11" s="4"/>
      <c r="M11" s="30"/>
      <c r="AB11" s="1">
        <v>2</v>
      </c>
      <c r="AC11" s="1">
        <v>600</v>
      </c>
      <c r="AF11" s="1">
        <v>2</v>
      </c>
      <c r="AG11" s="1">
        <v>500</v>
      </c>
      <c r="AL11" s="1">
        <v>1</v>
      </c>
      <c r="AM11" s="1">
        <v>123</v>
      </c>
    </row>
    <row r="12" spans="2:50" s="1" customFormat="1">
      <c r="B12" s="6" t="s">
        <v>8</v>
      </c>
      <c r="C12" s="24"/>
      <c r="D12" s="19">
        <v>201.11999999999998</v>
      </c>
      <c r="E12" s="100">
        <v>8.379999999999999</v>
      </c>
      <c r="F12" s="94">
        <v>216</v>
      </c>
      <c r="G12" s="5"/>
      <c r="H12" s="100">
        <v>216</v>
      </c>
      <c r="L12" s="4"/>
      <c r="M12" s="30"/>
      <c r="AB12" s="1">
        <v>3</v>
      </c>
      <c r="AC12" s="1">
        <v>850</v>
      </c>
      <c r="AF12" s="1">
        <v>3</v>
      </c>
      <c r="AG12" s="1">
        <v>850</v>
      </c>
      <c r="AL12" s="1">
        <v>2</v>
      </c>
      <c r="AM12" s="1">
        <v>123</v>
      </c>
    </row>
    <row r="13" spans="2:50" s="1" customFormat="1">
      <c r="B13" s="6" t="s">
        <v>9</v>
      </c>
      <c r="C13" s="24"/>
      <c r="D13" s="19">
        <v>252.95999999999998</v>
      </c>
      <c r="E13" s="100">
        <v>10.54</v>
      </c>
      <c r="F13" s="94">
        <v>810</v>
      </c>
      <c r="G13" s="5"/>
      <c r="H13" s="100">
        <v>810</v>
      </c>
      <c r="L13" s="4"/>
      <c r="M13" s="30"/>
      <c r="AB13" s="1">
        <v>4</v>
      </c>
      <c r="AC13" s="1">
        <v>850</v>
      </c>
      <c r="AF13" s="1">
        <v>4</v>
      </c>
      <c r="AG13" s="1">
        <v>850</v>
      </c>
      <c r="AL13" s="1">
        <v>3</v>
      </c>
      <c r="AM13" s="1">
        <v>123</v>
      </c>
    </row>
    <row r="14" spans="2:50" s="1" customFormat="1">
      <c r="B14" s="6" t="s">
        <v>10</v>
      </c>
      <c r="C14" s="24"/>
      <c r="D14" s="19">
        <v>303.84000000000003</v>
      </c>
      <c r="E14" s="100">
        <v>12.66</v>
      </c>
      <c r="F14" s="94">
        <v>810</v>
      </c>
      <c r="G14" s="5"/>
      <c r="H14" s="100">
        <v>810</v>
      </c>
      <c r="L14" s="4"/>
      <c r="M14" s="30"/>
      <c r="AB14" s="1">
        <v>5</v>
      </c>
      <c r="AC14" s="1">
        <v>1000</v>
      </c>
      <c r="AF14" s="1">
        <v>5</v>
      </c>
      <c r="AG14" s="1">
        <v>1200</v>
      </c>
      <c r="AL14" s="1">
        <v>4</v>
      </c>
      <c r="AM14" s="1">
        <v>123</v>
      </c>
    </row>
    <row r="15" spans="2:50" s="1" customFormat="1">
      <c r="B15" s="6" t="s">
        <v>11</v>
      </c>
      <c r="C15" s="24"/>
      <c r="D15" s="19">
        <v>432.72</v>
      </c>
      <c r="E15" s="100">
        <v>18.03</v>
      </c>
      <c r="F15" s="94">
        <v>2133</v>
      </c>
      <c r="G15" s="5"/>
      <c r="H15" s="100">
        <v>2133</v>
      </c>
      <c r="L15" s="4"/>
      <c r="M15" s="30"/>
      <c r="AB15" s="1">
        <v>6</v>
      </c>
      <c r="AC15" s="1">
        <v>1200</v>
      </c>
      <c r="AF15" s="1">
        <v>6</v>
      </c>
      <c r="AG15" s="1">
        <v>1500</v>
      </c>
      <c r="AL15" s="1">
        <v>5</v>
      </c>
      <c r="AM15" s="1">
        <v>680</v>
      </c>
    </row>
    <row r="16" spans="2:50" s="1" customFormat="1">
      <c r="B16" s="6" t="s">
        <v>12</v>
      </c>
      <c r="C16" s="24"/>
      <c r="D16" s="19">
        <v>468.24</v>
      </c>
      <c r="E16" s="100">
        <v>19.510000000000002</v>
      </c>
      <c r="F16" s="94">
        <v>2133</v>
      </c>
      <c r="G16" s="5"/>
      <c r="H16" s="100">
        <v>2133</v>
      </c>
      <c r="L16" s="4"/>
      <c r="M16" s="30"/>
      <c r="AB16" s="1">
        <v>7</v>
      </c>
      <c r="AC16" s="1">
        <v>1600</v>
      </c>
      <c r="AF16" s="1">
        <v>7</v>
      </c>
      <c r="AG16" s="1">
        <v>1600</v>
      </c>
      <c r="AL16" s="1">
        <v>5.5</v>
      </c>
      <c r="AM16" s="1">
        <v>750</v>
      </c>
    </row>
    <row r="17" spans="2:50" s="1" customFormat="1">
      <c r="B17" s="6" t="s">
        <v>13</v>
      </c>
      <c r="C17" s="24"/>
      <c r="D17" s="19">
        <v>566.16000000000008</v>
      </c>
      <c r="E17" s="100">
        <v>23.590000000000003</v>
      </c>
      <c r="F17" s="94">
        <v>2133</v>
      </c>
      <c r="G17" s="5"/>
      <c r="H17" s="100">
        <v>2133</v>
      </c>
      <c r="L17" s="4"/>
      <c r="M17" s="30"/>
      <c r="AB17" s="1">
        <v>8</v>
      </c>
      <c r="AC17" s="1">
        <v>1750</v>
      </c>
      <c r="AF17" s="1">
        <v>8</v>
      </c>
      <c r="AG17" s="1">
        <v>1700</v>
      </c>
      <c r="AL17" s="1">
        <v>6</v>
      </c>
      <c r="AM17" s="1">
        <v>750</v>
      </c>
    </row>
    <row r="18" spans="2:50" s="1" customFormat="1" ht="13.5" thickBot="1">
      <c r="B18" s="7" t="s">
        <v>14</v>
      </c>
      <c r="C18" s="25"/>
      <c r="D18" s="20">
        <v>695.76</v>
      </c>
      <c r="E18" s="101">
        <f>28.99-4</f>
        <v>24.99</v>
      </c>
      <c r="F18" s="95">
        <v>2133</v>
      </c>
      <c r="G18" s="27"/>
      <c r="H18" s="101">
        <v>2133</v>
      </c>
      <c r="L18" s="4"/>
      <c r="M18" s="30"/>
      <c r="AB18" s="1">
        <v>9</v>
      </c>
      <c r="AC18" s="1">
        <v>2100</v>
      </c>
      <c r="AF18" s="1">
        <v>9</v>
      </c>
      <c r="AG18" s="1">
        <v>1700</v>
      </c>
      <c r="AL18" s="1">
        <v>7</v>
      </c>
      <c r="AM18" s="1">
        <v>750</v>
      </c>
    </row>
    <row r="19" spans="2:50" s="13" customFormat="1" ht="13.5" thickBot="1">
      <c r="B19" s="26"/>
      <c r="C19" s="28"/>
      <c r="D19" s="102"/>
      <c r="E19" s="102"/>
      <c r="F19" s="102"/>
      <c r="G19" s="102"/>
      <c r="H19" s="102"/>
      <c r="I19" s="102"/>
      <c r="J19" s="102"/>
      <c r="K19" s="29"/>
      <c r="L19" s="14"/>
      <c r="M19" s="113"/>
      <c r="N19" s="103"/>
      <c r="R19" s="104"/>
      <c r="V19" s="104"/>
    </row>
    <row r="20" spans="2:50" s="80" customFormat="1" ht="30.75" thickBot="1">
      <c r="B20" s="81" t="s">
        <v>15</v>
      </c>
      <c r="C20" s="82" t="s">
        <v>25</v>
      </c>
      <c r="D20" s="83" t="s">
        <v>32</v>
      </c>
      <c r="E20" s="83" t="s">
        <v>23</v>
      </c>
      <c r="F20" s="84"/>
      <c r="G20" s="83" t="s">
        <v>24</v>
      </c>
      <c r="H20" s="85" t="s">
        <v>24</v>
      </c>
      <c r="I20" s="86" t="s">
        <v>1</v>
      </c>
      <c r="J20" s="87"/>
      <c r="K20" s="88" t="s">
        <v>19</v>
      </c>
      <c r="M20" s="117" t="s">
        <v>34</v>
      </c>
      <c r="P20" s="89"/>
      <c r="Q20" s="89"/>
      <c r="R20" s="89"/>
      <c r="S20" s="89"/>
      <c r="T20" s="89"/>
      <c r="U20" s="89"/>
      <c r="V20" s="89"/>
      <c r="W20" s="89"/>
      <c r="X20" s="89"/>
      <c r="Y20" s="89"/>
      <c r="AA20" s="89"/>
      <c r="AB20" s="89"/>
      <c r="AF20" s="89"/>
      <c r="AG20" s="89"/>
      <c r="AH20" s="89"/>
      <c r="AI20" s="89"/>
      <c r="AJ20" s="89"/>
      <c r="AK20" s="89"/>
      <c r="AM20" s="89"/>
      <c r="AN20" s="89"/>
      <c r="AQ20" s="89"/>
      <c r="AR20" s="89"/>
      <c r="AW20" s="89"/>
      <c r="AX20" s="89"/>
    </row>
    <row r="21" spans="2:50">
      <c r="B21" s="72" t="s">
        <v>17</v>
      </c>
      <c r="C21" s="36">
        <v>1</v>
      </c>
      <c r="D21" s="107">
        <v>39734.666666666664</v>
      </c>
      <c r="E21" s="37">
        <f>24-16</f>
        <v>8</v>
      </c>
      <c r="F21" s="38">
        <f>E21</f>
        <v>8</v>
      </c>
      <c r="G21" s="39">
        <f>E21/24</f>
        <v>0.33333333333333331</v>
      </c>
      <c r="H21" s="37">
        <f>F21/24</f>
        <v>0.33333333333333331</v>
      </c>
      <c r="I21" s="40">
        <v>78</v>
      </c>
      <c r="K21" s="41">
        <f>H21</f>
        <v>0.33333333333333331</v>
      </c>
      <c r="M21" s="114" t="s">
        <v>35</v>
      </c>
      <c r="N21" s="32"/>
      <c r="O21" s="42"/>
      <c r="S21" s="43"/>
      <c r="W21" s="44"/>
      <c r="AM21" s="33">
        <v>0</v>
      </c>
      <c r="AN21" s="33">
        <v>0</v>
      </c>
      <c r="AQ21" s="33">
        <v>0</v>
      </c>
      <c r="AR21" s="33">
        <v>0</v>
      </c>
      <c r="AW21" s="33">
        <v>0</v>
      </c>
      <c r="AX21" s="33">
        <v>0</v>
      </c>
    </row>
    <row r="22" spans="2:50">
      <c r="B22" s="61" t="s">
        <v>17</v>
      </c>
      <c r="C22" s="45">
        <f>C21+1</f>
        <v>2</v>
      </c>
      <c r="D22" s="108">
        <v>39735.999988425923</v>
      </c>
      <c r="E22" s="46">
        <v>24</v>
      </c>
      <c r="F22" s="47">
        <f>F21+E22</f>
        <v>32</v>
      </c>
      <c r="G22" s="48">
        <f t="shared" ref="G22:G74" si="0">E22/24</f>
        <v>1</v>
      </c>
      <c r="H22" s="46">
        <f t="shared" ref="H22:H53" si="1">F22/24</f>
        <v>1.3333333333333333</v>
      </c>
      <c r="I22" s="49">
        <v>78</v>
      </c>
      <c r="K22" s="50">
        <f>H22</f>
        <v>1.3333333333333333</v>
      </c>
      <c r="M22" s="114"/>
      <c r="N22" s="32"/>
      <c r="O22" s="42"/>
      <c r="S22" s="43"/>
      <c r="W22" s="44"/>
    </row>
    <row r="23" spans="2:50">
      <c r="B23" s="61" t="s">
        <v>17</v>
      </c>
      <c r="C23" s="45">
        <f t="shared" ref="C23:C73" si="2">C22+1</f>
        <v>3</v>
      </c>
      <c r="D23" s="108">
        <v>39736.999988368058</v>
      </c>
      <c r="E23" s="51">
        <v>24</v>
      </c>
      <c r="F23" s="47">
        <f t="shared" ref="F23:F75" si="3">F22+E23</f>
        <v>56</v>
      </c>
      <c r="G23" s="48">
        <f t="shared" si="0"/>
        <v>1</v>
      </c>
      <c r="H23" s="46">
        <f t="shared" si="1"/>
        <v>2.3333333333333335</v>
      </c>
      <c r="I23" s="49">
        <v>78</v>
      </c>
      <c r="K23" s="50">
        <f>H23</f>
        <v>2.3333333333333335</v>
      </c>
      <c r="M23" s="114"/>
      <c r="N23" s="32"/>
      <c r="O23" s="42"/>
      <c r="S23" s="43"/>
      <c r="W23" s="44"/>
    </row>
    <row r="24" spans="2:50" ht="13.5" thickBot="1">
      <c r="B24" s="62" t="s">
        <v>17</v>
      </c>
      <c r="C24" s="52">
        <f>C23+1</f>
        <v>4</v>
      </c>
      <c r="D24" s="109">
        <v>39737.208333333336</v>
      </c>
      <c r="E24" s="53">
        <v>5</v>
      </c>
      <c r="F24" s="47">
        <f t="shared" si="3"/>
        <v>61</v>
      </c>
      <c r="G24" s="54">
        <f t="shared" si="0"/>
        <v>0.20833333333333334</v>
      </c>
      <c r="H24" s="55">
        <f t="shared" si="1"/>
        <v>2.5416666666666665</v>
      </c>
      <c r="I24" s="56">
        <v>78</v>
      </c>
      <c r="K24" s="57">
        <f>H24</f>
        <v>2.5416666666666665</v>
      </c>
      <c r="M24" s="115" t="s">
        <v>36</v>
      </c>
      <c r="O24" s="58"/>
      <c r="P24" s="59"/>
      <c r="S24" s="44"/>
      <c r="W24" s="44"/>
      <c r="AM24" s="33">
        <v>1</v>
      </c>
      <c r="AN24" s="33">
        <v>200</v>
      </c>
      <c r="AQ24" s="33">
        <v>1</v>
      </c>
      <c r="AR24" s="33">
        <v>250</v>
      </c>
      <c r="AW24" s="33">
        <v>0.5</v>
      </c>
      <c r="AX24" s="33">
        <v>123</v>
      </c>
    </row>
    <row r="25" spans="2:50">
      <c r="B25" s="126" t="s">
        <v>16</v>
      </c>
      <c r="C25" s="36">
        <v>4</v>
      </c>
      <c r="D25" s="107">
        <v>39737.999988425923</v>
      </c>
      <c r="E25" s="60">
        <f>24-5</f>
        <v>19</v>
      </c>
      <c r="F25" s="47">
        <f t="shared" si="3"/>
        <v>80</v>
      </c>
      <c r="G25" s="39">
        <f t="shared" si="0"/>
        <v>0.79166666666666663</v>
      </c>
      <c r="H25" s="37">
        <f t="shared" si="1"/>
        <v>3.3333333333333335</v>
      </c>
      <c r="I25" s="40">
        <v>78</v>
      </c>
      <c r="K25" s="41">
        <f>K24</f>
        <v>2.5416666666666665</v>
      </c>
      <c r="M25" s="115"/>
      <c r="O25" s="58"/>
      <c r="S25" s="44"/>
      <c r="W25" s="44"/>
    </row>
    <row r="26" spans="2:50">
      <c r="B26" s="127" t="s">
        <v>16</v>
      </c>
      <c r="C26" s="45">
        <f>C24+1</f>
        <v>5</v>
      </c>
      <c r="D26" s="108">
        <v>39738.999988368058</v>
      </c>
      <c r="E26" s="51">
        <v>24</v>
      </c>
      <c r="F26" s="47">
        <f t="shared" si="3"/>
        <v>104</v>
      </c>
      <c r="G26" s="48">
        <f t="shared" si="0"/>
        <v>1</v>
      </c>
      <c r="H26" s="46">
        <f t="shared" si="1"/>
        <v>4.333333333333333</v>
      </c>
      <c r="I26" s="49">
        <v>78</v>
      </c>
      <c r="K26" s="50">
        <f t="shared" ref="K26:K52" si="4">K25</f>
        <v>2.5416666666666665</v>
      </c>
      <c r="M26" s="115"/>
      <c r="O26" s="58"/>
      <c r="S26" s="44"/>
      <c r="W26" s="44"/>
    </row>
    <row r="27" spans="2:50">
      <c r="B27" s="127" t="s">
        <v>16</v>
      </c>
      <c r="C27" s="45">
        <f t="shared" si="2"/>
        <v>6</v>
      </c>
      <c r="D27" s="108">
        <v>39739.999988368058</v>
      </c>
      <c r="E27" s="51">
        <v>24</v>
      </c>
      <c r="F27" s="47">
        <f t="shared" si="3"/>
        <v>128</v>
      </c>
      <c r="G27" s="48">
        <f t="shared" si="0"/>
        <v>1</v>
      </c>
      <c r="H27" s="46">
        <f t="shared" si="1"/>
        <v>5.333333333333333</v>
      </c>
      <c r="I27" s="49">
        <v>78</v>
      </c>
      <c r="K27" s="50">
        <f t="shared" si="4"/>
        <v>2.5416666666666665</v>
      </c>
      <c r="M27" s="115"/>
      <c r="O27" s="59"/>
      <c r="S27" s="44"/>
      <c r="W27" s="44"/>
      <c r="AM27" s="33">
        <v>2</v>
      </c>
      <c r="AN27" s="33">
        <v>600</v>
      </c>
      <c r="AQ27" s="33">
        <v>2</v>
      </c>
      <c r="AR27" s="33">
        <v>500</v>
      </c>
      <c r="AW27" s="33">
        <v>1</v>
      </c>
      <c r="AX27" s="33">
        <v>123</v>
      </c>
    </row>
    <row r="28" spans="2:50">
      <c r="B28" s="127" t="s">
        <v>16</v>
      </c>
      <c r="C28" s="45">
        <f t="shared" si="2"/>
        <v>7</v>
      </c>
      <c r="D28" s="108">
        <v>39740.999988368058</v>
      </c>
      <c r="E28" s="51">
        <v>24</v>
      </c>
      <c r="F28" s="47">
        <f t="shared" si="3"/>
        <v>152</v>
      </c>
      <c r="G28" s="48">
        <f t="shared" si="0"/>
        <v>1</v>
      </c>
      <c r="H28" s="46">
        <f t="shared" si="1"/>
        <v>6.333333333333333</v>
      </c>
      <c r="I28" s="49">
        <v>78</v>
      </c>
      <c r="K28" s="50">
        <f t="shared" si="4"/>
        <v>2.5416666666666665</v>
      </c>
      <c r="M28" s="115"/>
      <c r="O28" s="59"/>
      <c r="S28" s="44"/>
      <c r="W28" s="44"/>
      <c r="AM28" s="33">
        <v>3</v>
      </c>
      <c r="AN28" s="33">
        <v>850</v>
      </c>
      <c r="AQ28" s="33">
        <v>3</v>
      </c>
      <c r="AR28" s="33">
        <v>850</v>
      </c>
      <c r="AW28" s="33">
        <v>2</v>
      </c>
      <c r="AX28" s="33">
        <v>123</v>
      </c>
    </row>
    <row r="29" spans="2:50">
      <c r="B29" s="127" t="s">
        <v>16</v>
      </c>
      <c r="C29" s="45">
        <f t="shared" si="2"/>
        <v>8</v>
      </c>
      <c r="D29" s="108">
        <v>39741.999988368058</v>
      </c>
      <c r="E29" s="51">
        <v>24</v>
      </c>
      <c r="F29" s="47">
        <f t="shared" si="3"/>
        <v>176</v>
      </c>
      <c r="G29" s="48">
        <f t="shared" si="0"/>
        <v>1</v>
      </c>
      <c r="H29" s="46">
        <f t="shared" si="1"/>
        <v>7.333333333333333</v>
      </c>
      <c r="I29" s="49">
        <v>78</v>
      </c>
      <c r="K29" s="50">
        <f t="shared" si="4"/>
        <v>2.5416666666666665</v>
      </c>
      <c r="M29" s="115"/>
      <c r="O29" s="59"/>
      <c r="S29" s="44"/>
      <c r="W29" s="44"/>
      <c r="AM29" s="33">
        <v>4</v>
      </c>
      <c r="AN29" s="33">
        <v>850</v>
      </c>
      <c r="AQ29" s="33">
        <v>4</v>
      </c>
      <c r="AR29" s="33">
        <v>850</v>
      </c>
      <c r="AW29" s="33">
        <v>3</v>
      </c>
      <c r="AX29" s="33">
        <v>123</v>
      </c>
    </row>
    <row r="30" spans="2:50">
      <c r="B30" s="127" t="s">
        <v>16</v>
      </c>
      <c r="C30" s="45">
        <f t="shared" si="2"/>
        <v>9</v>
      </c>
      <c r="D30" s="108">
        <v>39742.999988368058</v>
      </c>
      <c r="E30" s="51">
        <v>24</v>
      </c>
      <c r="F30" s="47">
        <f t="shared" si="3"/>
        <v>200</v>
      </c>
      <c r="G30" s="48">
        <f t="shared" si="0"/>
        <v>1</v>
      </c>
      <c r="H30" s="46">
        <f t="shared" si="1"/>
        <v>8.3333333333333339</v>
      </c>
      <c r="I30" s="49">
        <v>78</v>
      </c>
      <c r="K30" s="50">
        <f t="shared" si="4"/>
        <v>2.5416666666666665</v>
      </c>
      <c r="M30" s="115"/>
      <c r="O30" s="59"/>
      <c r="S30" s="44"/>
      <c r="W30" s="44"/>
      <c r="AM30" s="33">
        <v>5</v>
      </c>
      <c r="AN30" s="33">
        <v>1000</v>
      </c>
      <c r="AQ30" s="33">
        <v>5</v>
      </c>
      <c r="AR30" s="33">
        <v>1200</v>
      </c>
      <c r="AW30" s="33">
        <v>4</v>
      </c>
      <c r="AX30" s="33">
        <v>123</v>
      </c>
    </row>
    <row r="31" spans="2:50">
      <c r="B31" s="127" t="s">
        <v>16</v>
      </c>
      <c r="C31" s="45">
        <f t="shared" si="2"/>
        <v>10</v>
      </c>
      <c r="D31" s="108">
        <v>39743.999988368058</v>
      </c>
      <c r="E31" s="51">
        <v>24</v>
      </c>
      <c r="F31" s="47">
        <f t="shared" si="3"/>
        <v>224</v>
      </c>
      <c r="G31" s="48">
        <f t="shared" si="0"/>
        <v>1</v>
      </c>
      <c r="H31" s="46">
        <f t="shared" si="1"/>
        <v>9.3333333333333339</v>
      </c>
      <c r="I31" s="49">
        <v>78</v>
      </c>
      <c r="K31" s="50">
        <f t="shared" si="4"/>
        <v>2.5416666666666665</v>
      </c>
      <c r="M31" s="115"/>
      <c r="O31" s="59"/>
      <c r="S31" s="44"/>
      <c r="W31" s="44"/>
      <c r="AM31" s="33">
        <v>6</v>
      </c>
      <c r="AN31" s="33">
        <v>1200</v>
      </c>
      <c r="AQ31" s="33">
        <v>6</v>
      </c>
      <c r="AR31" s="33">
        <v>1500</v>
      </c>
      <c r="AW31" s="33">
        <v>5</v>
      </c>
      <c r="AX31" s="33">
        <v>680</v>
      </c>
    </row>
    <row r="32" spans="2:50">
      <c r="B32" s="127" t="s">
        <v>16</v>
      </c>
      <c r="C32" s="45">
        <f t="shared" si="2"/>
        <v>11</v>
      </c>
      <c r="D32" s="108">
        <v>39744.999988368058</v>
      </c>
      <c r="E32" s="51">
        <v>24</v>
      </c>
      <c r="F32" s="47">
        <f t="shared" si="3"/>
        <v>248</v>
      </c>
      <c r="G32" s="48">
        <f t="shared" si="0"/>
        <v>1</v>
      </c>
      <c r="H32" s="46">
        <f t="shared" si="1"/>
        <v>10.333333333333334</v>
      </c>
      <c r="I32" s="49">
        <v>78</v>
      </c>
      <c r="K32" s="50">
        <f t="shared" si="4"/>
        <v>2.5416666666666665</v>
      </c>
      <c r="M32" s="115"/>
      <c r="O32" s="59"/>
      <c r="S32" s="44"/>
      <c r="W32" s="44"/>
      <c r="AM32" s="33">
        <v>7</v>
      </c>
      <c r="AN32" s="33">
        <v>1600</v>
      </c>
      <c r="AQ32" s="33">
        <v>7</v>
      </c>
      <c r="AR32" s="33">
        <v>1600</v>
      </c>
      <c r="AW32" s="33">
        <v>5.5</v>
      </c>
      <c r="AX32" s="33">
        <v>750</v>
      </c>
    </row>
    <row r="33" spans="2:50">
      <c r="B33" s="127" t="s">
        <v>16</v>
      </c>
      <c r="C33" s="45">
        <f t="shared" si="2"/>
        <v>12</v>
      </c>
      <c r="D33" s="108">
        <v>39745.999988368058</v>
      </c>
      <c r="E33" s="51">
        <v>24</v>
      </c>
      <c r="F33" s="47">
        <f t="shared" si="3"/>
        <v>272</v>
      </c>
      <c r="G33" s="48">
        <f t="shared" si="0"/>
        <v>1</v>
      </c>
      <c r="H33" s="46">
        <f t="shared" si="1"/>
        <v>11.333333333333334</v>
      </c>
      <c r="I33" s="49">
        <v>78</v>
      </c>
      <c r="K33" s="50">
        <f t="shared" si="4"/>
        <v>2.5416666666666665</v>
      </c>
      <c r="M33" s="115"/>
      <c r="O33" s="59"/>
      <c r="S33" s="44"/>
      <c r="W33" s="44"/>
      <c r="AM33" s="33">
        <v>8</v>
      </c>
      <c r="AN33" s="33">
        <v>1750</v>
      </c>
      <c r="AQ33" s="33">
        <v>8</v>
      </c>
      <c r="AR33" s="33">
        <v>1700</v>
      </c>
      <c r="AW33" s="33">
        <v>6</v>
      </c>
      <c r="AX33" s="33">
        <v>750</v>
      </c>
    </row>
    <row r="34" spans="2:50">
      <c r="B34" s="127" t="s">
        <v>16</v>
      </c>
      <c r="C34" s="45">
        <f t="shared" si="2"/>
        <v>13</v>
      </c>
      <c r="D34" s="108">
        <v>39746.999988368058</v>
      </c>
      <c r="E34" s="51">
        <v>24</v>
      </c>
      <c r="F34" s="47">
        <f t="shared" si="3"/>
        <v>296</v>
      </c>
      <c r="G34" s="48">
        <f t="shared" si="0"/>
        <v>1</v>
      </c>
      <c r="H34" s="46">
        <f t="shared" si="1"/>
        <v>12.333333333333334</v>
      </c>
      <c r="I34" s="49">
        <v>78</v>
      </c>
      <c r="K34" s="50">
        <f t="shared" si="4"/>
        <v>2.5416666666666665</v>
      </c>
      <c r="M34" s="115"/>
      <c r="O34" s="59"/>
      <c r="S34" s="44"/>
      <c r="W34" s="44"/>
      <c r="AM34" s="33">
        <v>9</v>
      </c>
      <c r="AN34" s="33">
        <v>2100</v>
      </c>
      <c r="AQ34" s="33">
        <v>9</v>
      </c>
      <c r="AR34" s="33">
        <v>1700</v>
      </c>
      <c r="AW34" s="33">
        <v>7</v>
      </c>
      <c r="AX34" s="33">
        <v>750</v>
      </c>
    </row>
    <row r="35" spans="2:50">
      <c r="B35" s="127" t="s">
        <v>16</v>
      </c>
      <c r="C35" s="45">
        <f t="shared" si="2"/>
        <v>14</v>
      </c>
      <c r="D35" s="108">
        <v>39747.999988368058</v>
      </c>
      <c r="E35" s="51">
        <v>24</v>
      </c>
      <c r="F35" s="47">
        <f t="shared" si="3"/>
        <v>320</v>
      </c>
      <c r="G35" s="48">
        <f t="shared" si="0"/>
        <v>1</v>
      </c>
      <c r="H35" s="46">
        <f t="shared" si="1"/>
        <v>13.333333333333334</v>
      </c>
      <c r="I35" s="49">
        <v>78</v>
      </c>
      <c r="K35" s="50">
        <f t="shared" si="4"/>
        <v>2.5416666666666665</v>
      </c>
      <c r="M35" s="116"/>
      <c r="O35" s="44"/>
      <c r="S35" s="44"/>
      <c r="W35" s="44"/>
      <c r="AM35" s="33">
        <v>10</v>
      </c>
      <c r="AN35" s="33">
        <v>2200</v>
      </c>
      <c r="AQ35" s="33">
        <v>10</v>
      </c>
      <c r="AR35" s="33">
        <v>1700</v>
      </c>
      <c r="AW35" s="33">
        <v>8</v>
      </c>
      <c r="AX35" s="33">
        <v>750</v>
      </c>
    </row>
    <row r="36" spans="2:50">
      <c r="B36" s="127" t="s">
        <v>16</v>
      </c>
      <c r="C36" s="45">
        <f t="shared" si="2"/>
        <v>15</v>
      </c>
      <c r="D36" s="108">
        <v>39748.999988368058</v>
      </c>
      <c r="E36" s="51">
        <v>24</v>
      </c>
      <c r="F36" s="47">
        <f t="shared" si="3"/>
        <v>344</v>
      </c>
      <c r="G36" s="48">
        <f t="shared" si="0"/>
        <v>1</v>
      </c>
      <c r="H36" s="46">
        <f t="shared" si="1"/>
        <v>14.333333333333334</v>
      </c>
      <c r="I36" s="49">
        <v>78</v>
      </c>
      <c r="K36" s="50">
        <f t="shared" si="4"/>
        <v>2.5416666666666665</v>
      </c>
      <c r="M36" s="116"/>
      <c r="O36" s="44"/>
      <c r="S36" s="44"/>
      <c r="W36" s="44"/>
      <c r="AM36" s="33">
        <v>11</v>
      </c>
      <c r="AN36" s="33">
        <v>2250</v>
      </c>
      <c r="AQ36" s="33">
        <v>11</v>
      </c>
      <c r="AR36" s="33">
        <v>1800</v>
      </c>
      <c r="AW36" s="33">
        <v>9</v>
      </c>
      <c r="AX36" s="33">
        <v>1100</v>
      </c>
    </row>
    <row r="37" spans="2:50">
      <c r="B37" s="127" t="s">
        <v>16</v>
      </c>
      <c r="C37" s="45">
        <f t="shared" si="2"/>
        <v>16</v>
      </c>
      <c r="D37" s="108">
        <v>39749.999988368058</v>
      </c>
      <c r="E37" s="51">
        <v>24</v>
      </c>
      <c r="F37" s="47">
        <f t="shared" si="3"/>
        <v>368</v>
      </c>
      <c r="G37" s="48">
        <f t="shared" si="0"/>
        <v>1</v>
      </c>
      <c r="H37" s="46">
        <f t="shared" si="1"/>
        <v>15.333333333333334</v>
      </c>
      <c r="I37" s="49">
        <v>78</v>
      </c>
      <c r="K37" s="50">
        <f t="shared" si="4"/>
        <v>2.5416666666666665</v>
      </c>
      <c r="M37" s="116"/>
      <c r="O37" s="44"/>
      <c r="S37" s="44"/>
      <c r="W37" s="44"/>
      <c r="AM37" s="33">
        <v>12</v>
      </c>
      <c r="AN37" s="33">
        <v>2300</v>
      </c>
      <c r="AO37" s="33" t="s">
        <v>2</v>
      </c>
      <c r="AQ37" s="33">
        <v>12</v>
      </c>
      <c r="AR37" s="33">
        <v>1900</v>
      </c>
      <c r="AW37" s="33">
        <v>10</v>
      </c>
      <c r="AX37" s="33">
        <v>1539</v>
      </c>
    </row>
    <row r="38" spans="2:50">
      <c r="B38" s="127" t="s">
        <v>16</v>
      </c>
      <c r="C38" s="45">
        <f t="shared" si="2"/>
        <v>17</v>
      </c>
      <c r="D38" s="108">
        <v>39750.999988368058</v>
      </c>
      <c r="E38" s="51">
        <v>24</v>
      </c>
      <c r="F38" s="47">
        <f t="shared" si="3"/>
        <v>392</v>
      </c>
      <c r="G38" s="48">
        <f t="shared" si="0"/>
        <v>1</v>
      </c>
      <c r="H38" s="46">
        <f t="shared" si="1"/>
        <v>16.333333333333332</v>
      </c>
      <c r="I38" s="49">
        <v>78</v>
      </c>
      <c r="K38" s="50">
        <f t="shared" si="4"/>
        <v>2.5416666666666665</v>
      </c>
      <c r="M38" s="116"/>
      <c r="O38" s="44"/>
      <c r="S38" s="44"/>
      <c r="W38" s="44"/>
      <c r="AM38" s="33">
        <v>14</v>
      </c>
      <c r="AQ38" s="33">
        <v>14</v>
      </c>
      <c r="AR38" s="33">
        <v>2100</v>
      </c>
      <c r="AW38" s="33">
        <v>12</v>
      </c>
      <c r="AX38" s="33">
        <v>1539</v>
      </c>
    </row>
    <row r="39" spans="2:50">
      <c r="B39" s="127" t="s">
        <v>16</v>
      </c>
      <c r="C39" s="45">
        <f t="shared" si="2"/>
        <v>18</v>
      </c>
      <c r="D39" s="108">
        <v>39751.999988368058</v>
      </c>
      <c r="E39" s="51">
        <v>24</v>
      </c>
      <c r="F39" s="47">
        <f t="shared" si="3"/>
        <v>416</v>
      </c>
      <c r="G39" s="48">
        <f t="shared" si="0"/>
        <v>1</v>
      </c>
      <c r="H39" s="46">
        <f t="shared" si="1"/>
        <v>17.333333333333332</v>
      </c>
      <c r="I39" s="49">
        <v>78</v>
      </c>
      <c r="K39" s="50">
        <f t="shared" si="4"/>
        <v>2.5416666666666665</v>
      </c>
      <c r="M39" s="116"/>
      <c r="O39" s="44"/>
      <c r="S39" s="44"/>
      <c r="W39" s="44"/>
      <c r="AM39" s="33">
        <v>15</v>
      </c>
      <c r="AQ39" s="33">
        <v>15</v>
      </c>
      <c r="AR39" s="33">
        <v>2200</v>
      </c>
      <c r="AW39" s="33">
        <v>13</v>
      </c>
      <c r="AX39" s="33">
        <v>1539</v>
      </c>
    </row>
    <row r="40" spans="2:50">
      <c r="B40" s="127" t="s">
        <v>16</v>
      </c>
      <c r="C40" s="45">
        <f t="shared" si="2"/>
        <v>19</v>
      </c>
      <c r="D40" s="108">
        <v>39752.999988368058</v>
      </c>
      <c r="E40" s="51">
        <v>24</v>
      </c>
      <c r="F40" s="47">
        <f t="shared" si="3"/>
        <v>440</v>
      </c>
      <c r="G40" s="48">
        <f t="shared" si="0"/>
        <v>1</v>
      </c>
      <c r="H40" s="46">
        <f t="shared" si="1"/>
        <v>18.333333333333332</v>
      </c>
      <c r="I40" s="49">
        <v>78</v>
      </c>
      <c r="K40" s="50">
        <f t="shared" si="4"/>
        <v>2.5416666666666665</v>
      </c>
      <c r="M40" s="116"/>
      <c r="O40" s="44"/>
      <c r="S40" s="44"/>
      <c r="W40" s="44"/>
      <c r="AM40" s="33">
        <v>16</v>
      </c>
      <c r="AQ40" s="33">
        <v>16</v>
      </c>
      <c r="AR40" s="33">
        <v>2300</v>
      </c>
      <c r="AW40" s="33">
        <v>14</v>
      </c>
      <c r="AX40" s="33">
        <v>1539</v>
      </c>
    </row>
    <row r="41" spans="2:50">
      <c r="B41" s="127" t="s">
        <v>16</v>
      </c>
      <c r="C41" s="45">
        <f t="shared" si="2"/>
        <v>20</v>
      </c>
      <c r="D41" s="108">
        <v>39753.999988368058</v>
      </c>
      <c r="E41" s="51">
        <v>24</v>
      </c>
      <c r="F41" s="47">
        <f t="shared" si="3"/>
        <v>464</v>
      </c>
      <c r="G41" s="48">
        <f t="shared" si="0"/>
        <v>1</v>
      </c>
      <c r="H41" s="46">
        <f t="shared" si="1"/>
        <v>19.333333333333332</v>
      </c>
      <c r="I41" s="49">
        <v>78</v>
      </c>
      <c r="K41" s="50">
        <f t="shared" si="4"/>
        <v>2.5416666666666665</v>
      </c>
      <c r="M41" s="116"/>
      <c r="O41" s="44"/>
      <c r="S41" s="44"/>
      <c r="W41" s="44"/>
      <c r="AM41" s="33">
        <v>17</v>
      </c>
      <c r="AQ41" s="33">
        <v>17</v>
      </c>
      <c r="AR41" s="33">
        <v>2400</v>
      </c>
      <c r="AW41" s="33">
        <v>15</v>
      </c>
      <c r="AX41" s="33">
        <v>1539</v>
      </c>
    </row>
    <row r="42" spans="2:50">
      <c r="B42" s="127" t="s">
        <v>16</v>
      </c>
      <c r="C42" s="45">
        <f t="shared" si="2"/>
        <v>21</v>
      </c>
      <c r="D42" s="108">
        <v>39754.999988368058</v>
      </c>
      <c r="E42" s="51">
        <v>24</v>
      </c>
      <c r="F42" s="47">
        <f t="shared" si="3"/>
        <v>488</v>
      </c>
      <c r="G42" s="48">
        <f t="shared" si="0"/>
        <v>1</v>
      </c>
      <c r="H42" s="46">
        <f t="shared" si="1"/>
        <v>20.333333333333332</v>
      </c>
      <c r="I42" s="49">
        <v>78</v>
      </c>
      <c r="K42" s="50">
        <f t="shared" si="4"/>
        <v>2.5416666666666665</v>
      </c>
      <c r="M42" s="116"/>
      <c r="O42" s="44"/>
      <c r="S42" s="44"/>
      <c r="W42" s="44"/>
    </row>
    <row r="43" spans="2:50">
      <c r="B43" s="127" t="s">
        <v>16</v>
      </c>
      <c r="C43" s="45">
        <f t="shared" si="2"/>
        <v>22</v>
      </c>
      <c r="D43" s="108">
        <v>39755.999988368058</v>
      </c>
      <c r="E43" s="51">
        <v>24</v>
      </c>
      <c r="F43" s="47">
        <f t="shared" si="3"/>
        <v>512</v>
      </c>
      <c r="G43" s="48">
        <f t="shared" si="0"/>
        <v>1</v>
      </c>
      <c r="H43" s="46">
        <f t="shared" si="1"/>
        <v>21.333333333333332</v>
      </c>
      <c r="I43" s="49">
        <v>78</v>
      </c>
      <c r="K43" s="50">
        <f t="shared" si="4"/>
        <v>2.5416666666666665</v>
      </c>
      <c r="M43" s="116"/>
      <c r="O43" s="44"/>
      <c r="S43" s="44"/>
      <c r="W43" s="44"/>
      <c r="AM43" s="33">
        <v>18</v>
      </c>
      <c r="AQ43" s="33">
        <v>18</v>
      </c>
      <c r="AR43" s="33">
        <v>2500</v>
      </c>
      <c r="AW43" s="33">
        <v>16</v>
      </c>
      <c r="AX43" s="33">
        <v>1539</v>
      </c>
    </row>
    <row r="44" spans="2:50">
      <c r="B44" s="127" t="s">
        <v>16</v>
      </c>
      <c r="C44" s="45">
        <f t="shared" si="2"/>
        <v>23</v>
      </c>
      <c r="D44" s="108">
        <v>39756.999988368058</v>
      </c>
      <c r="E44" s="51">
        <v>24</v>
      </c>
      <c r="F44" s="47">
        <f t="shared" si="3"/>
        <v>536</v>
      </c>
      <c r="G44" s="48">
        <f t="shared" si="0"/>
        <v>1</v>
      </c>
      <c r="H44" s="46">
        <f t="shared" si="1"/>
        <v>22.333333333333332</v>
      </c>
      <c r="I44" s="49">
        <v>78</v>
      </c>
      <c r="K44" s="50">
        <f t="shared" si="4"/>
        <v>2.5416666666666665</v>
      </c>
      <c r="M44" s="116"/>
      <c r="O44" s="44"/>
      <c r="S44" s="44"/>
      <c r="W44" s="44"/>
      <c r="AM44" s="33">
        <v>19</v>
      </c>
      <c r="AQ44" s="33">
        <v>19</v>
      </c>
      <c r="AR44" s="33">
        <v>2600</v>
      </c>
      <c r="AW44" s="33">
        <v>17</v>
      </c>
      <c r="AX44" s="33">
        <v>1539</v>
      </c>
    </row>
    <row r="45" spans="2:50">
      <c r="B45" s="127" t="s">
        <v>16</v>
      </c>
      <c r="C45" s="45">
        <f t="shared" si="2"/>
        <v>24</v>
      </c>
      <c r="D45" s="108">
        <v>39757.999988368058</v>
      </c>
      <c r="E45" s="51">
        <v>24</v>
      </c>
      <c r="F45" s="47">
        <f t="shared" si="3"/>
        <v>560</v>
      </c>
      <c r="G45" s="48">
        <f t="shared" si="0"/>
        <v>1</v>
      </c>
      <c r="H45" s="46">
        <f t="shared" si="1"/>
        <v>23.333333333333332</v>
      </c>
      <c r="I45" s="49">
        <v>78</v>
      </c>
      <c r="K45" s="50">
        <f t="shared" si="4"/>
        <v>2.5416666666666665</v>
      </c>
      <c r="M45" s="116"/>
      <c r="O45" s="44"/>
      <c r="S45" s="44"/>
      <c r="W45" s="44"/>
      <c r="AM45" s="33">
        <v>20</v>
      </c>
      <c r="AQ45" s="33">
        <v>20</v>
      </c>
      <c r="AW45" s="33">
        <v>18</v>
      </c>
      <c r="AX45" s="33">
        <v>1539</v>
      </c>
    </row>
    <row r="46" spans="2:50">
      <c r="B46" s="127" t="s">
        <v>16</v>
      </c>
      <c r="C46" s="45">
        <f t="shared" si="2"/>
        <v>25</v>
      </c>
      <c r="D46" s="108">
        <v>39758.999988368058</v>
      </c>
      <c r="E46" s="51">
        <v>24</v>
      </c>
      <c r="F46" s="47">
        <f t="shared" si="3"/>
        <v>584</v>
      </c>
      <c r="G46" s="48">
        <f t="shared" si="0"/>
        <v>1</v>
      </c>
      <c r="H46" s="46">
        <f t="shared" si="1"/>
        <v>24.333333333333332</v>
      </c>
      <c r="I46" s="49">
        <v>78</v>
      </c>
      <c r="K46" s="50">
        <f t="shared" si="4"/>
        <v>2.5416666666666665</v>
      </c>
      <c r="M46" s="116"/>
      <c r="O46" s="44"/>
      <c r="S46" s="44"/>
      <c r="W46" s="44"/>
      <c r="AM46" s="33">
        <v>21</v>
      </c>
      <c r="AQ46" s="33">
        <v>21</v>
      </c>
      <c r="AW46" s="33">
        <v>19</v>
      </c>
      <c r="AX46" s="33">
        <v>1539</v>
      </c>
    </row>
    <row r="47" spans="2:50">
      <c r="B47" s="127" t="s">
        <v>16</v>
      </c>
      <c r="C47" s="45">
        <f t="shared" si="2"/>
        <v>26</v>
      </c>
      <c r="D47" s="108">
        <v>39759.999988368058</v>
      </c>
      <c r="E47" s="51">
        <v>24</v>
      </c>
      <c r="F47" s="47">
        <f t="shared" si="3"/>
        <v>608</v>
      </c>
      <c r="G47" s="48">
        <f t="shared" si="0"/>
        <v>1</v>
      </c>
      <c r="H47" s="46">
        <f t="shared" si="1"/>
        <v>25.333333333333332</v>
      </c>
      <c r="I47" s="49">
        <v>78</v>
      </c>
      <c r="K47" s="50">
        <f t="shared" si="4"/>
        <v>2.5416666666666665</v>
      </c>
      <c r="M47" s="116"/>
      <c r="O47" s="44"/>
      <c r="S47" s="44"/>
      <c r="W47" s="44"/>
      <c r="AW47" s="33">
        <v>20</v>
      </c>
      <c r="AX47" s="33">
        <v>1539</v>
      </c>
    </row>
    <row r="48" spans="2:50">
      <c r="B48" s="127" t="s">
        <v>16</v>
      </c>
      <c r="C48" s="45">
        <f t="shared" si="2"/>
        <v>27</v>
      </c>
      <c r="D48" s="108">
        <v>39760.999988368058</v>
      </c>
      <c r="E48" s="51">
        <v>24</v>
      </c>
      <c r="F48" s="47">
        <f t="shared" si="3"/>
        <v>632</v>
      </c>
      <c r="G48" s="48">
        <f t="shared" si="0"/>
        <v>1</v>
      </c>
      <c r="H48" s="46">
        <f t="shared" si="1"/>
        <v>26.333333333333332</v>
      </c>
      <c r="I48" s="49">
        <v>78</v>
      </c>
      <c r="K48" s="50">
        <f t="shared" si="4"/>
        <v>2.5416666666666665</v>
      </c>
      <c r="M48" s="116"/>
      <c r="O48" s="44"/>
      <c r="S48" s="44"/>
      <c r="W48" s="44"/>
      <c r="AW48" s="33">
        <v>21</v>
      </c>
      <c r="AX48" s="33">
        <v>1539</v>
      </c>
    </row>
    <row r="49" spans="2:50">
      <c r="B49" s="127" t="s">
        <v>16</v>
      </c>
      <c r="C49" s="45">
        <f t="shared" si="2"/>
        <v>28</v>
      </c>
      <c r="D49" s="108">
        <v>39761.999988368058</v>
      </c>
      <c r="E49" s="51">
        <v>24</v>
      </c>
      <c r="F49" s="47">
        <f t="shared" si="3"/>
        <v>656</v>
      </c>
      <c r="G49" s="48">
        <f t="shared" si="0"/>
        <v>1</v>
      </c>
      <c r="H49" s="46">
        <f t="shared" si="1"/>
        <v>27.333333333333332</v>
      </c>
      <c r="I49" s="49">
        <v>78</v>
      </c>
      <c r="K49" s="50">
        <f t="shared" si="4"/>
        <v>2.5416666666666665</v>
      </c>
      <c r="M49" s="116"/>
      <c r="O49" s="44"/>
      <c r="S49" s="44"/>
      <c r="W49" s="44"/>
      <c r="AW49" s="33">
        <v>22</v>
      </c>
      <c r="AX49" s="33">
        <v>1539</v>
      </c>
    </row>
    <row r="50" spans="2:50">
      <c r="B50" s="127" t="s">
        <v>16</v>
      </c>
      <c r="C50" s="45">
        <f t="shared" si="2"/>
        <v>29</v>
      </c>
      <c r="D50" s="108">
        <v>39762.999988368058</v>
      </c>
      <c r="E50" s="51">
        <v>24</v>
      </c>
      <c r="F50" s="47">
        <f t="shared" si="3"/>
        <v>680</v>
      </c>
      <c r="G50" s="48">
        <f t="shared" si="0"/>
        <v>1</v>
      </c>
      <c r="H50" s="46">
        <f t="shared" si="1"/>
        <v>28.333333333333332</v>
      </c>
      <c r="I50" s="49">
        <v>78</v>
      </c>
      <c r="K50" s="50">
        <f t="shared" si="4"/>
        <v>2.5416666666666665</v>
      </c>
      <c r="M50" s="116"/>
      <c r="O50" s="44"/>
      <c r="S50" s="44"/>
      <c r="W50" s="44"/>
      <c r="AW50" s="33">
        <v>23</v>
      </c>
      <c r="AX50" s="33">
        <v>1539</v>
      </c>
    </row>
    <row r="51" spans="2:50">
      <c r="B51" s="127" t="s">
        <v>16</v>
      </c>
      <c r="C51" s="45">
        <f t="shared" si="2"/>
        <v>30</v>
      </c>
      <c r="D51" s="108">
        <v>39763.999988368058</v>
      </c>
      <c r="E51" s="51">
        <v>24</v>
      </c>
      <c r="F51" s="47">
        <f t="shared" si="3"/>
        <v>704</v>
      </c>
      <c r="G51" s="48">
        <f t="shared" si="0"/>
        <v>1</v>
      </c>
      <c r="H51" s="46">
        <f t="shared" si="1"/>
        <v>29.333333333333332</v>
      </c>
      <c r="I51" s="49">
        <v>78</v>
      </c>
      <c r="K51" s="50">
        <f t="shared" si="4"/>
        <v>2.5416666666666665</v>
      </c>
      <c r="M51" s="116"/>
      <c r="O51" s="44"/>
      <c r="S51" s="44"/>
      <c r="W51" s="44"/>
      <c r="AW51" s="33">
        <v>24</v>
      </c>
      <c r="AX51" s="33">
        <v>1539</v>
      </c>
    </row>
    <row r="52" spans="2:50" ht="13.5" thickBot="1">
      <c r="B52" s="128" t="s">
        <v>16</v>
      </c>
      <c r="C52" s="52">
        <f t="shared" si="2"/>
        <v>31</v>
      </c>
      <c r="D52" s="109">
        <v>39764.958333333336</v>
      </c>
      <c r="E52" s="53">
        <v>23</v>
      </c>
      <c r="F52" s="47">
        <f t="shared" si="3"/>
        <v>727</v>
      </c>
      <c r="G52" s="54">
        <f t="shared" si="0"/>
        <v>0.95833333333333337</v>
      </c>
      <c r="H52" s="55">
        <f t="shared" si="1"/>
        <v>30.291666666666668</v>
      </c>
      <c r="I52" s="56">
        <v>78</v>
      </c>
      <c r="K52" s="57">
        <f t="shared" si="4"/>
        <v>2.5416666666666665</v>
      </c>
      <c r="M52" s="116" t="s">
        <v>37</v>
      </c>
      <c r="O52" s="44"/>
      <c r="S52" s="44"/>
      <c r="W52" s="44"/>
      <c r="AW52" s="33">
        <v>25</v>
      </c>
      <c r="AX52" s="33">
        <v>1539</v>
      </c>
    </row>
    <row r="53" spans="2:50">
      <c r="B53" s="72" t="s">
        <v>18</v>
      </c>
      <c r="C53" s="36">
        <v>31</v>
      </c>
      <c r="D53" s="107">
        <v>39764.999988425923</v>
      </c>
      <c r="E53" s="60">
        <v>1</v>
      </c>
      <c r="F53" s="47">
        <f t="shared" si="3"/>
        <v>728</v>
      </c>
      <c r="G53" s="39">
        <f t="shared" si="0"/>
        <v>4.1666666666666664E-2</v>
      </c>
      <c r="H53" s="37">
        <f t="shared" si="1"/>
        <v>30.333333333333332</v>
      </c>
      <c r="I53" s="40">
        <v>78</v>
      </c>
      <c r="K53" s="41">
        <f t="shared" ref="K53:K74" si="5">G53+K52</f>
        <v>2.583333333333333</v>
      </c>
      <c r="M53" s="116"/>
      <c r="O53" s="44"/>
      <c r="S53" s="44"/>
      <c r="W53" s="44"/>
      <c r="AW53" s="33">
        <v>26</v>
      </c>
      <c r="AX53" s="33">
        <v>1539</v>
      </c>
    </row>
    <row r="54" spans="2:50">
      <c r="B54" s="61" t="s">
        <v>18</v>
      </c>
      <c r="C54" s="45">
        <f>C52+1</f>
        <v>32</v>
      </c>
      <c r="D54" s="108">
        <v>39765.999988368058</v>
      </c>
      <c r="E54" s="51">
        <v>24</v>
      </c>
      <c r="F54" s="47">
        <f t="shared" si="3"/>
        <v>752</v>
      </c>
      <c r="G54" s="48">
        <f t="shared" si="0"/>
        <v>1</v>
      </c>
      <c r="H54" s="46">
        <f t="shared" ref="H54:H75" si="6">F54/24</f>
        <v>31.333333333333332</v>
      </c>
      <c r="I54" s="49">
        <v>78</v>
      </c>
      <c r="K54" s="50">
        <f t="shared" si="5"/>
        <v>3.583333333333333</v>
      </c>
      <c r="M54" s="116"/>
      <c r="O54" s="44"/>
      <c r="S54" s="44"/>
      <c r="W54" s="44"/>
    </row>
    <row r="55" spans="2:50">
      <c r="B55" s="61" t="s">
        <v>18</v>
      </c>
      <c r="C55" s="45">
        <f t="shared" si="2"/>
        <v>33</v>
      </c>
      <c r="D55" s="108">
        <v>39766.999988368058</v>
      </c>
      <c r="E55" s="51">
        <v>24</v>
      </c>
      <c r="F55" s="47">
        <f t="shared" si="3"/>
        <v>776</v>
      </c>
      <c r="G55" s="48">
        <f t="shared" si="0"/>
        <v>1</v>
      </c>
      <c r="H55" s="46">
        <f t="shared" si="6"/>
        <v>32.333333333333336</v>
      </c>
      <c r="I55" s="49">
        <v>78</v>
      </c>
      <c r="K55" s="50">
        <f t="shared" si="5"/>
        <v>4.583333333333333</v>
      </c>
      <c r="M55" s="116"/>
      <c r="O55" s="44"/>
      <c r="S55" s="44"/>
      <c r="W55" s="44"/>
    </row>
    <row r="56" spans="2:50" ht="13.5" thickBot="1">
      <c r="B56" s="62" t="s">
        <v>18</v>
      </c>
      <c r="C56" s="52">
        <f t="shared" si="2"/>
        <v>34</v>
      </c>
      <c r="D56" s="109">
        <v>39767.291666666664</v>
      </c>
      <c r="E56" s="141">
        <v>18.5</v>
      </c>
      <c r="F56" s="47">
        <f t="shared" si="3"/>
        <v>794.5</v>
      </c>
      <c r="G56" s="54">
        <f t="shared" si="0"/>
        <v>0.77083333333333337</v>
      </c>
      <c r="H56" s="55">
        <f>F56/24</f>
        <v>33.104166666666664</v>
      </c>
      <c r="I56" s="56">
        <v>78</v>
      </c>
      <c r="K56" s="57">
        <f t="shared" si="5"/>
        <v>5.3541666666666661</v>
      </c>
      <c r="M56" s="116"/>
      <c r="O56" s="44"/>
      <c r="S56" s="44"/>
      <c r="W56" s="44"/>
    </row>
    <row r="57" spans="2:50" ht="13.5" thickBot="1">
      <c r="B57" s="64" t="s">
        <v>20</v>
      </c>
      <c r="C57" s="65">
        <f>C55+1</f>
        <v>34</v>
      </c>
      <c r="D57" s="110">
        <v>39767.875</v>
      </c>
      <c r="E57" s="142">
        <v>2.5</v>
      </c>
      <c r="F57" s="47">
        <f t="shared" si="3"/>
        <v>797</v>
      </c>
      <c r="G57" s="66">
        <f t="shared" si="0"/>
        <v>0.10416666666666667</v>
      </c>
      <c r="H57" s="67">
        <f t="shared" si="6"/>
        <v>33.208333333333336</v>
      </c>
      <c r="I57" s="68">
        <v>155</v>
      </c>
      <c r="K57" s="69">
        <f t="shared" si="5"/>
        <v>5.458333333333333</v>
      </c>
      <c r="M57" s="116"/>
      <c r="O57" s="44"/>
      <c r="S57" s="44"/>
      <c r="W57" s="44"/>
    </row>
    <row r="58" spans="2:50">
      <c r="B58" s="70" t="s">
        <v>21</v>
      </c>
      <c r="C58" s="36">
        <v>34</v>
      </c>
      <c r="D58" s="107">
        <v>39767.999988425923</v>
      </c>
      <c r="E58" s="143">
        <f>24-21</f>
        <v>3</v>
      </c>
      <c r="F58" s="47">
        <f t="shared" si="3"/>
        <v>800</v>
      </c>
      <c r="G58" s="39">
        <f t="shared" si="0"/>
        <v>0.125</v>
      </c>
      <c r="H58" s="37">
        <f t="shared" si="6"/>
        <v>33.333333333333336</v>
      </c>
      <c r="I58" s="40">
        <v>155</v>
      </c>
      <c r="K58" s="41">
        <f t="shared" si="5"/>
        <v>5.583333333333333</v>
      </c>
      <c r="M58" s="116"/>
      <c r="O58" s="44"/>
      <c r="S58" s="44"/>
    </row>
    <row r="59" spans="2:50" ht="13.5" thickBot="1">
      <c r="B59" s="71" t="s">
        <v>21</v>
      </c>
      <c r="C59" s="52">
        <f>C56+1</f>
        <v>35</v>
      </c>
      <c r="D59" s="109">
        <v>39768.5625</v>
      </c>
      <c r="E59" s="141">
        <v>13.5</v>
      </c>
      <c r="F59" s="47">
        <f t="shared" si="3"/>
        <v>813.5</v>
      </c>
      <c r="G59" s="54">
        <f t="shared" si="0"/>
        <v>0.5625</v>
      </c>
      <c r="H59" s="55">
        <f t="shared" si="6"/>
        <v>33.895833333333336</v>
      </c>
      <c r="I59" s="56">
        <v>155</v>
      </c>
      <c r="K59" s="57">
        <f t="shared" si="5"/>
        <v>6.145833333333333</v>
      </c>
      <c r="M59" s="116"/>
      <c r="O59" s="44"/>
      <c r="S59" s="44"/>
    </row>
    <row r="60" spans="2:50" ht="13.5" thickBot="1">
      <c r="B60" s="64" t="s">
        <v>22</v>
      </c>
      <c r="C60" s="65">
        <f>C57+1</f>
        <v>35</v>
      </c>
      <c r="D60" s="110">
        <v>39768.791666666664</v>
      </c>
      <c r="E60" s="142">
        <v>2.5</v>
      </c>
      <c r="F60" s="47">
        <f t="shared" si="3"/>
        <v>816</v>
      </c>
      <c r="G60" s="66">
        <f t="shared" si="0"/>
        <v>0.10416666666666667</v>
      </c>
      <c r="H60" s="67">
        <f t="shared" si="6"/>
        <v>34</v>
      </c>
      <c r="I60" s="68">
        <v>218</v>
      </c>
      <c r="K60" s="69">
        <f t="shared" si="5"/>
        <v>6.25</v>
      </c>
      <c r="M60" s="116"/>
      <c r="O60" s="44"/>
      <c r="S60" s="44"/>
    </row>
    <row r="61" spans="2:50">
      <c r="B61" s="72" t="s">
        <v>8</v>
      </c>
      <c r="C61" s="36">
        <f>C58+1</f>
        <v>35</v>
      </c>
      <c r="D61" s="107">
        <v>39768.999988425923</v>
      </c>
      <c r="E61" s="143">
        <v>8</v>
      </c>
      <c r="F61" s="47">
        <f t="shared" si="3"/>
        <v>824</v>
      </c>
      <c r="G61" s="39">
        <f t="shared" si="0"/>
        <v>0.33333333333333331</v>
      </c>
      <c r="H61" s="37">
        <f t="shared" si="6"/>
        <v>34.333333333333336</v>
      </c>
      <c r="I61" s="40">
        <v>218</v>
      </c>
      <c r="K61" s="41">
        <f t="shared" si="5"/>
        <v>6.583333333333333</v>
      </c>
      <c r="M61" s="116"/>
      <c r="O61" s="44"/>
      <c r="S61" s="44"/>
    </row>
    <row r="62" spans="2:50">
      <c r="B62" s="61" t="s">
        <v>8</v>
      </c>
      <c r="C62" s="45">
        <f>C59+1</f>
        <v>36</v>
      </c>
      <c r="D62" s="108">
        <v>39769.999988368058</v>
      </c>
      <c r="E62" s="144">
        <v>24</v>
      </c>
      <c r="F62" s="47">
        <f t="shared" si="3"/>
        <v>848</v>
      </c>
      <c r="G62" s="48">
        <f t="shared" si="0"/>
        <v>1</v>
      </c>
      <c r="H62" s="46">
        <f t="shared" si="6"/>
        <v>35.333333333333336</v>
      </c>
      <c r="I62" s="49">
        <v>218</v>
      </c>
      <c r="K62" s="50">
        <f t="shared" si="5"/>
        <v>7.583333333333333</v>
      </c>
      <c r="M62" s="116"/>
      <c r="O62" s="44"/>
      <c r="S62" s="44"/>
    </row>
    <row r="63" spans="2:50" ht="13.5" thickBot="1">
      <c r="B63" s="62" t="s">
        <v>8</v>
      </c>
      <c r="C63" s="52">
        <f t="shared" si="2"/>
        <v>37</v>
      </c>
      <c r="D63" s="109">
        <v>39770.333333333336</v>
      </c>
      <c r="E63" s="141">
        <v>18</v>
      </c>
      <c r="F63" s="47">
        <f t="shared" si="3"/>
        <v>866</v>
      </c>
      <c r="G63" s="54">
        <f t="shared" si="0"/>
        <v>0.75</v>
      </c>
      <c r="H63" s="55">
        <f t="shared" si="6"/>
        <v>36.083333333333336</v>
      </c>
      <c r="I63" s="56">
        <v>218</v>
      </c>
      <c r="K63" s="63">
        <f t="shared" si="5"/>
        <v>8.3333333333333321</v>
      </c>
      <c r="M63" s="116"/>
      <c r="O63" s="44"/>
      <c r="S63" s="44"/>
    </row>
    <row r="64" spans="2:50">
      <c r="B64" s="73" t="s">
        <v>28</v>
      </c>
      <c r="C64" s="36">
        <v>37</v>
      </c>
      <c r="D64" s="107">
        <v>39770.999988425923</v>
      </c>
      <c r="E64" s="143">
        <v>6</v>
      </c>
      <c r="F64" s="47">
        <f t="shared" si="3"/>
        <v>872</v>
      </c>
      <c r="G64" s="39">
        <f t="shared" si="0"/>
        <v>0.25</v>
      </c>
      <c r="H64" s="37">
        <f t="shared" si="6"/>
        <v>36.333333333333336</v>
      </c>
      <c r="I64" s="40">
        <v>414</v>
      </c>
      <c r="K64" s="41">
        <f t="shared" si="5"/>
        <v>8.5833333333333321</v>
      </c>
      <c r="M64" s="116"/>
      <c r="O64" s="44"/>
      <c r="S64" s="44"/>
    </row>
    <row r="65" spans="2:19" ht="13.5" thickBot="1">
      <c r="B65" s="74" t="s">
        <v>29</v>
      </c>
      <c r="C65" s="52">
        <f>C64+1</f>
        <v>38</v>
      </c>
      <c r="D65" s="109">
        <v>39771.8125</v>
      </c>
      <c r="E65" s="141">
        <v>12.5</v>
      </c>
      <c r="F65" s="47">
        <f t="shared" si="3"/>
        <v>884.5</v>
      </c>
      <c r="G65" s="54">
        <f t="shared" si="0"/>
        <v>0.52083333333333337</v>
      </c>
      <c r="H65" s="55">
        <f t="shared" si="6"/>
        <v>36.854166666666664</v>
      </c>
      <c r="I65" s="56">
        <v>810</v>
      </c>
      <c r="K65" s="57">
        <f t="shared" si="5"/>
        <v>9.1041666666666661</v>
      </c>
      <c r="M65" s="116"/>
      <c r="O65" s="44"/>
      <c r="S65" s="44"/>
    </row>
    <row r="66" spans="2:19">
      <c r="B66" s="75" t="s">
        <v>10</v>
      </c>
      <c r="C66" s="36">
        <f>C65</f>
        <v>38</v>
      </c>
      <c r="D66" s="107">
        <v>39771.999988425923</v>
      </c>
      <c r="E66" s="143">
        <v>11.5</v>
      </c>
      <c r="F66" s="47">
        <f t="shared" si="3"/>
        <v>896</v>
      </c>
      <c r="G66" s="39">
        <f t="shared" si="0"/>
        <v>0.47916666666666669</v>
      </c>
      <c r="H66" s="37">
        <f t="shared" si="6"/>
        <v>37.333333333333336</v>
      </c>
      <c r="I66" s="40">
        <v>810</v>
      </c>
      <c r="K66" s="41">
        <f t="shared" si="5"/>
        <v>9.5833333333333321</v>
      </c>
      <c r="M66" s="116"/>
      <c r="O66" s="44"/>
      <c r="S66" s="44"/>
    </row>
    <row r="67" spans="2:19" ht="13.5" thickBot="1">
      <c r="B67" s="76" t="s">
        <v>10</v>
      </c>
      <c r="C67" s="52">
        <f>C65+1</f>
        <v>39</v>
      </c>
      <c r="D67" s="109">
        <v>39772.791666666664</v>
      </c>
      <c r="E67" s="141">
        <v>19</v>
      </c>
      <c r="F67" s="47">
        <f t="shared" si="3"/>
        <v>915</v>
      </c>
      <c r="G67" s="54">
        <f t="shared" si="0"/>
        <v>0.79166666666666663</v>
      </c>
      <c r="H67" s="55">
        <f t="shared" si="6"/>
        <v>38.125</v>
      </c>
      <c r="I67" s="56">
        <v>810</v>
      </c>
      <c r="K67" s="57">
        <f t="shared" si="5"/>
        <v>10.374999999999998</v>
      </c>
      <c r="M67" s="116"/>
      <c r="O67" s="44"/>
      <c r="S67" s="44"/>
    </row>
    <row r="68" spans="2:19">
      <c r="B68" s="75" t="s">
        <v>26</v>
      </c>
      <c r="C68" s="36">
        <f>C66+1</f>
        <v>39</v>
      </c>
      <c r="D68" s="107">
        <v>39772.999988425923</v>
      </c>
      <c r="E68" s="143">
        <f>24-19</f>
        <v>5</v>
      </c>
      <c r="F68" s="47">
        <f t="shared" si="3"/>
        <v>920</v>
      </c>
      <c r="G68" s="39">
        <f t="shared" si="0"/>
        <v>0.20833333333333334</v>
      </c>
      <c r="H68" s="37">
        <f t="shared" si="6"/>
        <v>38.333333333333336</v>
      </c>
      <c r="I68" s="40">
        <v>810</v>
      </c>
      <c r="K68" s="41">
        <f t="shared" si="5"/>
        <v>10.583333333333332</v>
      </c>
      <c r="M68" s="116"/>
      <c r="O68" s="44"/>
      <c r="S68" s="44"/>
    </row>
    <row r="69" spans="2:19" ht="13.5" thickBot="1">
      <c r="B69" s="76" t="s">
        <v>26</v>
      </c>
      <c r="C69" s="52">
        <f>C67+1</f>
        <v>40</v>
      </c>
      <c r="D69" s="109">
        <v>39773.333333333336</v>
      </c>
      <c r="E69" s="141">
        <v>8</v>
      </c>
      <c r="F69" s="47">
        <f t="shared" si="3"/>
        <v>928</v>
      </c>
      <c r="G69" s="54">
        <f t="shared" si="0"/>
        <v>0.33333333333333331</v>
      </c>
      <c r="H69" s="55">
        <f t="shared" si="6"/>
        <v>38.666666666666664</v>
      </c>
      <c r="I69" s="56">
        <v>810</v>
      </c>
      <c r="K69" s="57">
        <f t="shared" si="5"/>
        <v>10.916666666666666</v>
      </c>
      <c r="M69" s="116"/>
      <c r="O69" s="44"/>
      <c r="S69" s="44"/>
    </row>
    <row r="70" spans="2:19">
      <c r="B70" s="73" t="s">
        <v>27</v>
      </c>
      <c r="C70" s="60">
        <v>40</v>
      </c>
      <c r="D70" s="137">
        <v>39773.999988425923</v>
      </c>
      <c r="E70" s="145">
        <f>24-8</f>
        <v>16</v>
      </c>
      <c r="F70" s="47">
        <f t="shared" si="3"/>
        <v>944</v>
      </c>
      <c r="G70" s="135">
        <f t="shared" si="0"/>
        <v>0.66666666666666663</v>
      </c>
      <c r="H70" s="136">
        <f t="shared" si="6"/>
        <v>39.333333333333336</v>
      </c>
      <c r="I70" s="140">
        <v>810</v>
      </c>
      <c r="K70" s="41">
        <f t="shared" si="5"/>
        <v>11.583333333333332</v>
      </c>
      <c r="M70" s="116"/>
      <c r="O70" s="44"/>
      <c r="S70" s="44"/>
    </row>
    <row r="71" spans="2:19">
      <c r="B71" s="129" t="s">
        <v>27</v>
      </c>
      <c r="C71" s="130">
        <f>C69+1</f>
        <v>41</v>
      </c>
      <c r="D71" s="138">
        <v>39774.999988368058</v>
      </c>
      <c r="E71" s="146">
        <v>9</v>
      </c>
      <c r="F71" s="47">
        <f t="shared" si="3"/>
        <v>953</v>
      </c>
      <c r="G71" s="132">
        <f t="shared" ref="G71" si="7">E71/24</f>
        <v>0.375</v>
      </c>
      <c r="H71" s="139">
        <f t="shared" ref="H71" si="8">F71/24</f>
        <v>39.708333333333336</v>
      </c>
      <c r="I71" s="134">
        <v>810</v>
      </c>
      <c r="K71" s="50">
        <f>G71+K69</f>
        <v>11.291666666666666</v>
      </c>
      <c r="M71" s="116"/>
      <c r="O71" s="44"/>
      <c r="S71" s="44"/>
    </row>
    <row r="72" spans="2:19">
      <c r="B72" s="77" t="s">
        <v>30</v>
      </c>
      <c r="C72" s="45">
        <f>C69+1</f>
        <v>41</v>
      </c>
      <c r="D72" s="131">
        <v>39774.999988425923</v>
      </c>
      <c r="E72" s="144">
        <f>24-9</f>
        <v>15</v>
      </c>
      <c r="F72" s="47">
        <f t="shared" si="3"/>
        <v>968</v>
      </c>
      <c r="G72" s="48">
        <f t="shared" si="0"/>
        <v>0.625</v>
      </c>
      <c r="H72" s="133">
        <f t="shared" si="6"/>
        <v>40.333333333333336</v>
      </c>
      <c r="I72" s="49">
        <v>1296</v>
      </c>
      <c r="K72" s="50">
        <f>G72+K70</f>
        <v>12.208333333333332</v>
      </c>
      <c r="M72" s="116"/>
    </row>
    <row r="73" spans="2:19" ht="13.5" thickBot="1">
      <c r="B73" s="74" t="s">
        <v>31</v>
      </c>
      <c r="C73" s="52">
        <f t="shared" si="2"/>
        <v>42</v>
      </c>
      <c r="D73" s="109">
        <v>39775.583333333336</v>
      </c>
      <c r="E73" s="141">
        <v>14</v>
      </c>
      <c r="F73" s="47">
        <f t="shared" si="3"/>
        <v>982</v>
      </c>
      <c r="G73" s="54">
        <f t="shared" si="0"/>
        <v>0.58333333333333337</v>
      </c>
      <c r="H73" s="55">
        <f t="shared" si="6"/>
        <v>40.916666666666664</v>
      </c>
      <c r="I73" s="56">
        <v>1454</v>
      </c>
      <c r="K73" s="57">
        <f t="shared" si="5"/>
        <v>12.791666666666666</v>
      </c>
      <c r="M73" s="116"/>
    </row>
    <row r="74" spans="2:19">
      <c r="B74" s="78" t="s">
        <v>39</v>
      </c>
      <c r="C74" s="36">
        <v>42</v>
      </c>
      <c r="D74" s="107">
        <v>39775.999988425923</v>
      </c>
      <c r="E74" s="60">
        <f>24-14</f>
        <v>10</v>
      </c>
      <c r="F74" s="47">
        <f t="shared" si="3"/>
        <v>992</v>
      </c>
      <c r="G74" s="39">
        <f t="shared" si="0"/>
        <v>0.41666666666666669</v>
      </c>
      <c r="H74" s="37">
        <f t="shared" si="6"/>
        <v>41.333333333333336</v>
      </c>
      <c r="I74" s="40">
        <v>1454</v>
      </c>
      <c r="K74" s="41">
        <f t="shared" si="5"/>
        <v>13.208333333333332</v>
      </c>
      <c r="M74" s="158" t="s">
        <v>38</v>
      </c>
    </row>
    <row r="75" spans="2:19" ht="13.5" thickBot="1">
      <c r="B75" s="79" t="s">
        <v>33</v>
      </c>
      <c r="C75" s="120">
        <v>43</v>
      </c>
      <c r="D75" s="121">
        <v>39776.354166666664</v>
      </c>
      <c r="E75" s="122">
        <v>8.5</v>
      </c>
      <c r="F75" s="47">
        <f t="shared" si="3"/>
        <v>1000.5</v>
      </c>
      <c r="G75" s="123">
        <f t="shared" ref="G75:G81" si="9">E75/24</f>
        <v>0.35416666666666669</v>
      </c>
      <c r="H75" s="124">
        <f t="shared" si="6"/>
        <v>41.6875</v>
      </c>
      <c r="I75" s="125">
        <v>1454</v>
      </c>
      <c r="K75" s="119">
        <f t="shared" ref="K75:K81" si="10">G75+K74</f>
        <v>13.562499999999998</v>
      </c>
      <c r="M75" s="158"/>
    </row>
    <row r="76" spans="2:19">
      <c r="B76" s="73" t="s">
        <v>11</v>
      </c>
      <c r="C76" s="60">
        <f>C73+1</f>
        <v>43</v>
      </c>
      <c r="D76" s="107">
        <v>39776.999988368058</v>
      </c>
      <c r="E76" s="60">
        <f>24-8.5</f>
        <v>15.5</v>
      </c>
      <c r="F76" s="47">
        <f t="shared" ref="F76:F81" si="11">F75+E76</f>
        <v>1016</v>
      </c>
      <c r="G76" s="39">
        <f t="shared" si="9"/>
        <v>0.64583333333333337</v>
      </c>
      <c r="H76" s="37">
        <f t="shared" ref="H76:H81" si="12">F76/24</f>
        <v>42.333333333333336</v>
      </c>
      <c r="I76" s="40">
        <v>1609</v>
      </c>
      <c r="K76" s="41">
        <f t="shared" si="10"/>
        <v>14.208333333333332</v>
      </c>
      <c r="M76" s="116"/>
    </row>
    <row r="77" spans="2:19">
      <c r="B77" s="129" t="s">
        <v>11</v>
      </c>
      <c r="C77" s="51">
        <f>C76+1</f>
        <v>44</v>
      </c>
      <c r="D77" s="108">
        <v>39777.999988368058</v>
      </c>
      <c r="E77" s="51">
        <v>24</v>
      </c>
      <c r="F77" s="47">
        <f t="shared" si="11"/>
        <v>1040</v>
      </c>
      <c r="G77" s="48">
        <f t="shared" si="9"/>
        <v>1</v>
      </c>
      <c r="H77" s="46">
        <f t="shared" si="12"/>
        <v>43.333333333333336</v>
      </c>
      <c r="I77" s="49">
        <v>1838</v>
      </c>
      <c r="K77" s="50">
        <f t="shared" si="10"/>
        <v>15.208333333333332</v>
      </c>
      <c r="M77" s="116"/>
    </row>
    <row r="78" spans="2:19">
      <c r="B78" s="77" t="s">
        <v>11</v>
      </c>
      <c r="C78" s="51">
        <f>C77+1</f>
        <v>45</v>
      </c>
      <c r="D78" s="108">
        <v>39778.999988425923</v>
      </c>
      <c r="E78" s="51">
        <v>24</v>
      </c>
      <c r="F78" s="47">
        <f t="shared" si="11"/>
        <v>1064</v>
      </c>
      <c r="G78" s="48">
        <f t="shared" si="9"/>
        <v>1</v>
      </c>
      <c r="H78" s="46">
        <f t="shared" si="12"/>
        <v>44.333333333333336</v>
      </c>
      <c r="I78" s="49">
        <v>2058</v>
      </c>
      <c r="K78" s="50">
        <f t="shared" si="10"/>
        <v>16.208333333333332</v>
      </c>
      <c r="M78" s="116"/>
    </row>
    <row r="79" spans="2:19">
      <c r="B79" s="77" t="s">
        <v>11</v>
      </c>
      <c r="C79" s="148">
        <f>C78+1</f>
        <v>46</v>
      </c>
      <c r="D79" s="131">
        <v>39779.6875</v>
      </c>
      <c r="E79" s="148">
        <v>16.5</v>
      </c>
      <c r="F79" s="147">
        <f t="shared" si="11"/>
        <v>1080.5</v>
      </c>
      <c r="G79" s="132">
        <f t="shared" si="9"/>
        <v>0.6875</v>
      </c>
      <c r="H79" s="133">
        <f t="shared" si="12"/>
        <v>45.020833333333336</v>
      </c>
      <c r="I79" s="134">
        <v>2183</v>
      </c>
      <c r="J79" s="157"/>
      <c r="K79" s="149">
        <f t="shared" si="10"/>
        <v>16.895833333333332</v>
      </c>
      <c r="M79" s="116"/>
    </row>
    <row r="80" spans="2:19">
      <c r="B80" s="77" t="s">
        <v>40</v>
      </c>
      <c r="C80" s="51">
        <v>46</v>
      </c>
      <c r="D80" s="108">
        <v>39779.499988425923</v>
      </c>
      <c r="E80" s="48">
        <f>24-16.5</f>
        <v>7.5</v>
      </c>
      <c r="F80" s="47">
        <f t="shared" si="11"/>
        <v>1088</v>
      </c>
      <c r="G80" s="48">
        <f t="shared" si="9"/>
        <v>0.3125</v>
      </c>
      <c r="H80" s="46">
        <f t="shared" si="12"/>
        <v>45.333333333333336</v>
      </c>
      <c r="I80" s="49">
        <v>2183</v>
      </c>
      <c r="J80" s="157"/>
      <c r="K80" s="50">
        <f t="shared" si="10"/>
        <v>17.208333333333332</v>
      </c>
      <c r="M80" s="116" t="s">
        <v>41</v>
      </c>
    </row>
    <row r="81" spans="2:13">
      <c r="B81" s="77" t="s">
        <v>42</v>
      </c>
      <c r="C81" s="155">
        <v>47</v>
      </c>
      <c r="D81" s="150">
        <v>39780.3125</v>
      </c>
      <c r="E81" s="151">
        <v>7.5</v>
      </c>
      <c r="F81" s="156">
        <f>F80+E81</f>
        <v>1095.5</v>
      </c>
      <c r="G81" s="151">
        <f>E81/24</f>
        <v>0.3125</v>
      </c>
      <c r="H81" s="152">
        <f t="shared" si="12"/>
        <v>45.645833333333336</v>
      </c>
      <c r="I81" s="153">
        <v>2183</v>
      </c>
      <c r="J81" s="157"/>
      <c r="K81" s="154">
        <f t="shared" si="10"/>
        <v>17.520833333333332</v>
      </c>
      <c r="M81" s="116"/>
    </row>
    <row r="82" spans="2:13">
      <c r="B82" s="77" t="s">
        <v>43</v>
      </c>
      <c r="C82" s="155">
        <v>47</v>
      </c>
      <c r="D82" s="150">
        <v>39780.999988425923</v>
      </c>
      <c r="E82" s="151">
        <f>24-7.5</f>
        <v>16.5</v>
      </c>
      <c r="F82" s="156">
        <f>F81+E82</f>
        <v>1112</v>
      </c>
      <c r="G82" s="151">
        <f>E82/24</f>
        <v>0.6875</v>
      </c>
      <c r="H82" s="152">
        <f t="shared" ref="H82" si="13">F82/24</f>
        <v>46.333333333333336</v>
      </c>
      <c r="I82" s="153">
        <v>2183</v>
      </c>
      <c r="J82" s="157"/>
      <c r="K82" s="154">
        <f t="shared" ref="K82" si="14">G82+K81</f>
        <v>18.208333333333332</v>
      </c>
      <c r="M82" s="116"/>
    </row>
    <row r="83" spans="2:13">
      <c r="B83" s="77" t="s">
        <v>43</v>
      </c>
      <c r="C83" s="155">
        <v>48</v>
      </c>
      <c r="D83" s="150">
        <v>39781.999988425923</v>
      </c>
      <c r="E83" s="151">
        <v>24</v>
      </c>
      <c r="F83" s="156">
        <f>F82+E83</f>
        <v>1136</v>
      </c>
      <c r="G83" s="151">
        <f>E83/24</f>
        <v>1</v>
      </c>
      <c r="H83" s="152">
        <f t="shared" ref="H83" si="15">F83/24</f>
        <v>47.333333333333336</v>
      </c>
      <c r="I83" s="153">
        <v>2183</v>
      </c>
      <c r="J83" s="157"/>
      <c r="K83" s="154">
        <f t="shared" ref="K83" si="16">G83+K82</f>
        <v>19.208333333333332</v>
      </c>
      <c r="M83" s="116"/>
    </row>
    <row r="84" spans="2:13">
      <c r="B84" s="77" t="s">
        <v>43</v>
      </c>
      <c r="C84" s="155">
        <v>49</v>
      </c>
      <c r="D84" s="150">
        <v>39782.999988425923</v>
      </c>
      <c r="E84" s="151">
        <v>24</v>
      </c>
      <c r="F84" s="156">
        <f>F83+E84</f>
        <v>1160</v>
      </c>
      <c r="G84" s="151">
        <f>E84/24</f>
        <v>1</v>
      </c>
      <c r="H84" s="152">
        <f t="shared" ref="H84" si="17">F84/24</f>
        <v>48.333333333333336</v>
      </c>
      <c r="I84" s="153">
        <v>2183</v>
      </c>
      <c r="J84" s="157"/>
      <c r="K84" s="154">
        <f t="shared" ref="K84" si="18">G84+K83</f>
        <v>20.208333333333332</v>
      </c>
      <c r="M84" s="116"/>
    </row>
    <row r="85" spans="2:13">
      <c r="B85" s="77" t="s">
        <v>43</v>
      </c>
      <c r="C85" s="155">
        <v>50</v>
      </c>
      <c r="D85" s="150">
        <v>39783.25</v>
      </c>
      <c r="E85" s="151">
        <v>6</v>
      </c>
      <c r="F85" s="156">
        <f>F84+E85</f>
        <v>1166</v>
      </c>
      <c r="G85" s="151">
        <f>E85/24</f>
        <v>0.25</v>
      </c>
      <c r="H85" s="152">
        <f>F85/24</f>
        <v>48.583333333333336</v>
      </c>
      <c r="I85" s="153">
        <v>2183</v>
      </c>
      <c r="J85" s="157"/>
      <c r="K85" s="154">
        <f t="shared" ref="K85" si="19">G85+K84</f>
        <v>20.458333333333332</v>
      </c>
      <c r="M85" s="118"/>
    </row>
  </sheetData>
  <mergeCells count="5">
    <mergeCell ref="M74:M75"/>
    <mergeCell ref="C2:E2"/>
    <mergeCell ref="F2:F3"/>
    <mergeCell ref="D3:E3"/>
    <mergeCell ref="H2:H3"/>
  </mergeCells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 VS DEPTH GRAPH</vt:lpstr>
      <vt:lpstr>DATA</vt:lpstr>
      <vt:lpstr>DATA!Print_Area</vt:lpstr>
      <vt:lpstr>'TIME VS DEPTH GRAPH'!Print_Area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r.tikkoo</dc:creator>
  <cp:lastModifiedBy>m.siegman</cp:lastModifiedBy>
  <cp:lastPrinted>2008-11-25T04:46:01Z</cp:lastPrinted>
  <dcterms:created xsi:type="dcterms:W3CDTF">2007-12-28T03:11:42Z</dcterms:created>
  <dcterms:modified xsi:type="dcterms:W3CDTF">2008-11-30T23:34:37Z</dcterms:modified>
</cp:coreProperties>
</file>